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arinka\OneDrive - CARNET\Radna površina\"/>
    </mc:Choice>
  </mc:AlternateContent>
  <xr:revisionPtr revIDLastSave="0" documentId="13_ncr:1_{C2B5900D-D365-4AE7-B8E1-7930B61EAB3C}" xr6:coauthVersionLast="47" xr6:coauthVersionMax="47" xr10:uidLastSave="{00000000-0000-0000-0000-000000000000}"/>
  <bookViews>
    <workbookView xWindow="-108" yWindow="-108" windowWidth="30936" windowHeight="16896" firstSheet="1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2" r:id="rId5"/>
    <sheet name="Račun financiranja po izvorima" sheetId="11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6" i="3" l="1"/>
  <c r="H110" i="3"/>
  <c r="H128" i="3"/>
  <c r="G128" i="3"/>
  <c r="F128" i="3"/>
  <c r="E128" i="3"/>
  <c r="D128" i="3"/>
  <c r="E38" i="3"/>
  <c r="E14" i="3"/>
  <c r="E13" i="3" s="1"/>
  <c r="E17" i="3"/>
  <c r="E20" i="3"/>
  <c r="F49" i="3"/>
  <c r="E49" i="3"/>
  <c r="E25" i="3"/>
  <c r="D25" i="3"/>
  <c r="D49" i="3"/>
  <c r="C21" i="8"/>
  <c r="C23" i="8"/>
  <c r="F41" i="8"/>
  <c r="E41" i="8"/>
  <c r="D41" i="8"/>
  <c r="F43" i="8"/>
  <c r="E43" i="8"/>
  <c r="D43" i="8"/>
  <c r="C39" i="8"/>
  <c r="C41" i="8"/>
  <c r="C43" i="8"/>
  <c r="B43" i="8"/>
  <c r="E350" i="7"/>
  <c r="E349" i="7" s="1"/>
  <c r="E351" i="7"/>
  <c r="I234" i="7"/>
  <c r="H234" i="7"/>
  <c r="H305" i="7"/>
  <c r="G326" i="7"/>
  <c r="F341" i="7"/>
  <c r="F251" i="7"/>
  <c r="F225" i="7"/>
  <c r="F224" i="7" s="1"/>
  <c r="H154" i="7"/>
  <c r="H155" i="7"/>
  <c r="F148" i="7"/>
  <c r="H60" i="3"/>
  <c r="H64" i="3"/>
  <c r="H66" i="3"/>
  <c r="H69" i="3"/>
  <c r="H74" i="3"/>
  <c r="G74" i="3"/>
  <c r="H81" i="3"/>
  <c r="H93" i="3"/>
  <c r="H102" i="3"/>
  <c r="H114" i="3"/>
  <c r="H121" i="3"/>
  <c r="G64" i="3"/>
  <c r="G66" i="3"/>
  <c r="G93" i="3"/>
  <c r="G121" i="3"/>
  <c r="G114" i="3"/>
  <c r="G110" i="3"/>
  <c r="G102" i="3"/>
  <c r="G81" i="3"/>
  <c r="G69" i="3"/>
  <c r="G60" i="3"/>
  <c r="F31" i="8"/>
  <c r="E31" i="8"/>
  <c r="F35" i="8"/>
  <c r="E35" i="8"/>
  <c r="F37" i="8"/>
  <c r="E37" i="8"/>
  <c r="C15" i="8"/>
  <c r="E18" i="8"/>
  <c r="E23" i="8"/>
  <c r="E21" i="8"/>
  <c r="E15" i="8"/>
  <c r="F18" i="8"/>
  <c r="F15" i="8"/>
  <c r="F23" i="8"/>
  <c r="F21" i="8"/>
  <c r="F11" i="8"/>
  <c r="E11" i="8"/>
  <c r="F13" i="8"/>
  <c r="E13" i="8"/>
  <c r="F85" i="7"/>
  <c r="H247" i="7"/>
  <c r="I247" i="7"/>
  <c r="I264" i="7"/>
  <c r="H264" i="7"/>
  <c r="H288" i="7"/>
  <c r="I288" i="7"/>
  <c r="I311" i="7"/>
  <c r="I310" i="7" s="1"/>
  <c r="H311" i="7"/>
  <c r="H310" i="7" s="1"/>
  <c r="I297" i="7"/>
  <c r="I296" i="7" s="1"/>
  <c r="H297" i="7"/>
  <c r="H296" i="7" s="1"/>
  <c r="I283" i="7"/>
  <c r="H283" i="7"/>
  <c r="I317" i="7"/>
  <c r="I316" i="7" s="1"/>
  <c r="H317" i="7"/>
  <c r="H316" i="7" s="1"/>
  <c r="I224" i="7"/>
  <c r="I223" i="7" s="1"/>
  <c r="H225" i="7"/>
  <c r="H224" i="7" s="1"/>
  <c r="H223" i="7" s="1"/>
  <c r="I197" i="7"/>
  <c r="H197" i="7"/>
  <c r="I221" i="7"/>
  <c r="H221" i="7"/>
  <c r="I191" i="7"/>
  <c r="I190" i="7" s="1"/>
  <c r="H191" i="7"/>
  <c r="H190" i="7" s="1"/>
  <c r="I307" i="7"/>
  <c r="I306" i="7" s="1"/>
  <c r="H307" i="7"/>
  <c r="H306" i="7" s="1"/>
  <c r="I164" i="7"/>
  <c r="I117" i="7"/>
  <c r="H117" i="7"/>
  <c r="I135" i="7"/>
  <c r="I134" i="7" s="1"/>
  <c r="H134" i="7"/>
  <c r="I129" i="7"/>
  <c r="I128" i="7" s="1"/>
  <c r="H129" i="7"/>
  <c r="H128" i="7" s="1"/>
  <c r="I139" i="7"/>
  <c r="I138" i="7" s="1"/>
  <c r="H139" i="7"/>
  <c r="H138" i="7" s="1"/>
  <c r="G116" i="3" l="1"/>
  <c r="H58" i="3"/>
  <c r="H57" i="3" s="1"/>
  <c r="I305" i="7"/>
  <c r="I282" i="7"/>
  <c r="H282" i="7"/>
  <c r="I246" i="7"/>
  <c r="H246" i="7"/>
  <c r="I269" i="7"/>
  <c r="I268" i="7" s="1"/>
  <c r="H269" i="7"/>
  <c r="H268" i="7" s="1"/>
  <c r="H58" i="7"/>
  <c r="H57" i="7" s="1"/>
  <c r="H56" i="7" s="1"/>
  <c r="I155" i="7"/>
  <c r="I154" i="7" s="1"/>
  <c r="I228" i="7"/>
  <c r="I227" i="7" s="1"/>
  <c r="I58" i="7"/>
  <c r="I57" i="7" s="1"/>
  <c r="I56" i="7" s="1"/>
  <c r="H175" i="7"/>
  <c r="H174" i="7" s="1"/>
  <c r="I175" i="7"/>
  <c r="I174" i="7" s="1"/>
  <c r="I80" i="7"/>
  <c r="H72" i="7"/>
  <c r="H71" i="7" s="1"/>
  <c r="H228" i="7"/>
  <c r="H227" i="7" s="1"/>
  <c r="H133" i="7"/>
  <c r="I133" i="7"/>
  <c r="I79" i="7"/>
  <c r="H79" i="7"/>
  <c r="I72" i="7"/>
  <c r="I71" i="7" s="1"/>
  <c r="I196" i="7"/>
  <c r="I195" i="7" s="1"/>
  <c r="H196" i="7"/>
  <c r="H195" i="7" s="1"/>
  <c r="H80" i="7"/>
  <c r="G148" i="7"/>
  <c r="G58" i="3" l="1"/>
  <c r="G57" i="3" s="1"/>
  <c r="I70" i="7"/>
  <c r="H70" i="7"/>
  <c r="I144" i="7"/>
  <c r="I143" i="7" s="1"/>
  <c r="I142" i="7" s="1"/>
  <c r="H144" i="7"/>
  <c r="H143" i="7" s="1"/>
  <c r="H142" i="7" s="1"/>
  <c r="H69" i="7" l="1"/>
  <c r="I69" i="7"/>
  <c r="I336" i="7"/>
  <c r="I335" i="7" s="1"/>
  <c r="H336" i="7"/>
  <c r="H335" i="7" s="1"/>
  <c r="H325" i="7"/>
  <c r="H324" i="7" s="1"/>
  <c r="I325" i="7"/>
  <c r="I324" i="7" s="1"/>
  <c r="I52" i="7"/>
  <c r="I50" i="7" s="1"/>
  <c r="I46" i="7"/>
  <c r="H46" i="7"/>
  <c r="H52" i="7"/>
  <c r="H50" i="7" s="1"/>
  <c r="E53" i="7"/>
  <c r="I323" i="7" l="1"/>
  <c r="H323" i="7"/>
  <c r="H14" i="7"/>
  <c r="H12" i="7" s="1"/>
  <c r="H11" i="7" s="1"/>
  <c r="I14" i="7"/>
  <c r="I12" i="7" s="1"/>
  <c r="I11" i="7" s="1"/>
  <c r="H51" i="7"/>
  <c r="I51" i="7"/>
  <c r="E192" i="7"/>
  <c r="E191" i="7" s="1"/>
  <c r="E190" i="7" s="1"/>
  <c r="F192" i="7"/>
  <c r="F191" i="7" s="1"/>
  <c r="F190" i="7" s="1"/>
  <c r="E330" i="7"/>
  <c r="F330" i="7"/>
  <c r="E337" i="7"/>
  <c r="F337" i="7"/>
  <c r="E341" i="7"/>
  <c r="E348" i="7"/>
  <c r="E347" i="7" s="1"/>
  <c r="E346" i="7" s="1"/>
  <c r="F347" i="7"/>
  <c r="F346" i="7" s="1"/>
  <c r="E326" i="7"/>
  <c r="F326" i="7"/>
  <c r="F318" i="7"/>
  <c r="F317" i="7" s="1"/>
  <c r="F316" i="7" s="1"/>
  <c r="E318" i="7"/>
  <c r="E317" i="7" s="1"/>
  <c r="E316" i="7" s="1"/>
  <c r="E303" i="7"/>
  <c r="E302" i="7" s="1"/>
  <c r="E301" i="7" s="1"/>
  <c r="F303" i="7"/>
  <c r="F302" i="7" s="1"/>
  <c r="F301" i="7" s="1"/>
  <c r="E298" i="7"/>
  <c r="E297" i="7" s="1"/>
  <c r="F298" i="7"/>
  <c r="F297" i="7" s="1"/>
  <c r="E289" i="7"/>
  <c r="E288" i="7" s="1"/>
  <c r="F289" i="7"/>
  <c r="F288" i="7" s="1"/>
  <c r="E284" i="7"/>
  <c r="E283" i="7" s="1"/>
  <c r="F284" i="7"/>
  <c r="F283" i="7" s="1"/>
  <c r="E270" i="7"/>
  <c r="F270" i="7"/>
  <c r="E273" i="7"/>
  <c r="F273" i="7"/>
  <c r="E251" i="7"/>
  <c r="E265" i="7"/>
  <c r="E264" i="7" s="1"/>
  <c r="F265" i="7"/>
  <c r="F264" i="7" s="1"/>
  <c r="E262" i="7"/>
  <c r="F262" i="7"/>
  <c r="E260" i="7"/>
  <c r="F260" i="7"/>
  <c r="E312" i="7"/>
  <c r="E311" i="7" s="1"/>
  <c r="E310" i="7" s="1"/>
  <c r="F312" i="7"/>
  <c r="F311" i="7" s="1"/>
  <c r="F310" i="7" s="1"/>
  <c r="E248" i="7"/>
  <c r="F248" i="7"/>
  <c r="E236" i="7"/>
  <c r="F236" i="7"/>
  <c r="E244" i="7"/>
  <c r="F244" i="7"/>
  <c r="E232" i="7"/>
  <c r="F232" i="7"/>
  <c r="E229" i="7"/>
  <c r="F229" i="7"/>
  <c r="E225" i="7"/>
  <c r="E224" i="7" s="1"/>
  <c r="E223" i="7" s="1"/>
  <c r="F223" i="7"/>
  <c r="E197" i="7"/>
  <c r="F197" i="7"/>
  <c r="E221" i="7"/>
  <c r="E179" i="7"/>
  <c r="F179" i="7"/>
  <c r="E188" i="7"/>
  <c r="F188" i="7"/>
  <c r="E308" i="7"/>
  <c r="E307" i="7" s="1"/>
  <c r="E306" i="7" s="1"/>
  <c r="F308" i="7"/>
  <c r="F307" i="7" s="1"/>
  <c r="F306" i="7" s="1"/>
  <c r="E176" i="7"/>
  <c r="F176" i="7"/>
  <c r="E172" i="7"/>
  <c r="E165" i="7" s="1"/>
  <c r="E164" i="7" s="1"/>
  <c r="F172" i="7"/>
  <c r="F165" i="7" s="1"/>
  <c r="F164" i="7" s="1"/>
  <c r="E156" i="7"/>
  <c r="F156" i="7"/>
  <c r="E162" i="7"/>
  <c r="F162" i="7"/>
  <c r="E145" i="7"/>
  <c r="F145" i="7"/>
  <c r="E148" i="7"/>
  <c r="E140" i="7"/>
  <c r="E139" i="7" s="1"/>
  <c r="E138" i="7" s="1"/>
  <c r="F140" i="7"/>
  <c r="F139" i="7" s="1"/>
  <c r="F138" i="7" s="1"/>
  <c r="E130" i="7"/>
  <c r="E129" i="7" s="1"/>
  <c r="E128" i="7" s="1"/>
  <c r="F130" i="7"/>
  <c r="F129" i="7" s="1"/>
  <c r="F128" i="7" s="1"/>
  <c r="E125" i="7"/>
  <c r="E118" i="7" s="1"/>
  <c r="E117" i="7" s="1"/>
  <c r="F125" i="7"/>
  <c r="F325" i="7" l="1"/>
  <c r="F324" i="7" s="1"/>
  <c r="F305" i="7"/>
  <c r="F118" i="7"/>
  <c r="F117" i="7" s="1"/>
  <c r="I8" i="7"/>
  <c r="I9" i="7"/>
  <c r="I10" i="7"/>
  <c r="H8" i="7"/>
  <c r="H10" i="7"/>
  <c r="H9" i="7"/>
  <c r="E247" i="7"/>
  <c r="E246" i="7" s="1"/>
  <c r="E282" i="7"/>
  <c r="E305" i="7"/>
  <c r="F234" i="7"/>
  <c r="F175" i="7"/>
  <c r="F174" i="7" s="1"/>
  <c r="E228" i="7"/>
  <c r="E227" i="7" s="1"/>
  <c r="E155" i="7"/>
  <c r="E154" i="7" s="1"/>
  <c r="E175" i="7"/>
  <c r="E174" i="7" s="1"/>
  <c r="E234" i="7"/>
  <c r="E196" i="7"/>
  <c r="E195" i="7" s="1"/>
  <c r="F196" i="7"/>
  <c r="F195" i="7" s="1"/>
  <c r="F228" i="7"/>
  <c r="F227" i="7" s="1"/>
  <c r="F247" i="7"/>
  <c r="F246" i="7" s="1"/>
  <c r="E269" i="7"/>
  <c r="E268" i="7" s="1"/>
  <c r="F155" i="7"/>
  <c r="F154" i="7" s="1"/>
  <c r="F235" i="7"/>
  <c r="F282" i="7"/>
  <c r="E336" i="7"/>
  <c r="E335" i="7" s="1"/>
  <c r="F144" i="7"/>
  <c r="F143" i="7" s="1"/>
  <c r="E144" i="7"/>
  <c r="E143" i="7" s="1"/>
  <c r="E325" i="7"/>
  <c r="E324" i="7" s="1"/>
  <c r="F336" i="7"/>
  <c r="F335" i="7" s="1"/>
  <c r="F296" i="7"/>
  <c r="E296" i="7"/>
  <c r="F269" i="7"/>
  <c r="F268" i="7" s="1"/>
  <c r="E235" i="7"/>
  <c r="E115" i="7"/>
  <c r="F115" i="7"/>
  <c r="E113" i="7"/>
  <c r="F113" i="7"/>
  <c r="E81" i="7"/>
  <c r="F81" i="7"/>
  <c r="E136" i="7"/>
  <c r="E135" i="7" s="1"/>
  <c r="E134" i="7" s="1"/>
  <c r="E133" i="7" s="1"/>
  <c r="F136" i="7"/>
  <c r="F135" i="7" s="1"/>
  <c r="E85" i="7"/>
  <c r="E109" i="7"/>
  <c r="F109" i="7"/>
  <c r="E77" i="7"/>
  <c r="F77" i="7"/>
  <c r="E73" i="7"/>
  <c r="F73" i="7"/>
  <c r="E59" i="7"/>
  <c r="F59" i="7"/>
  <c r="E65" i="7"/>
  <c r="F65" i="7"/>
  <c r="E52" i="7"/>
  <c r="F53" i="7"/>
  <c r="F52" i="7" s="1"/>
  <c r="F51" i="7" s="1"/>
  <c r="E46" i="7"/>
  <c r="F46" i="7"/>
  <c r="E43" i="7"/>
  <c r="F43" i="7"/>
  <c r="E15" i="7"/>
  <c r="F15" i="7"/>
  <c r="F323" i="7" l="1"/>
  <c r="F134" i="7"/>
  <c r="F133" i="7" s="1"/>
  <c r="F72" i="7"/>
  <c r="F71" i="7" s="1"/>
  <c r="E72" i="7"/>
  <c r="E71" i="7" s="1"/>
  <c r="F80" i="7"/>
  <c r="E323" i="7"/>
  <c r="F58" i="7"/>
  <c r="F57" i="7" s="1"/>
  <c r="F56" i="7" s="1"/>
  <c r="E58" i="7"/>
  <c r="E57" i="7" s="1"/>
  <c r="E56" i="7" s="1"/>
  <c r="F142" i="7"/>
  <c r="E142" i="7"/>
  <c r="F14" i="7"/>
  <c r="E14" i="7"/>
  <c r="E50" i="7"/>
  <c r="E51" i="7"/>
  <c r="F79" i="7"/>
  <c r="E80" i="7"/>
  <c r="E79" i="7"/>
  <c r="F50" i="7"/>
  <c r="C31" i="8"/>
  <c r="C33" i="8"/>
  <c r="C35" i="8"/>
  <c r="C37" i="8"/>
  <c r="B35" i="8"/>
  <c r="B37" i="8"/>
  <c r="B39" i="8"/>
  <c r="B31" i="8"/>
  <c r="C11" i="8"/>
  <c r="C13" i="8"/>
  <c r="B15" i="8"/>
  <c r="B18" i="8"/>
  <c r="C18" i="8"/>
  <c r="B21" i="8"/>
  <c r="B23" i="8"/>
  <c r="D60" i="3"/>
  <c r="E60" i="3"/>
  <c r="D121" i="3"/>
  <c r="D120" i="3" s="1"/>
  <c r="D116" i="3" s="1"/>
  <c r="E121" i="3"/>
  <c r="E120" i="3" s="1"/>
  <c r="E116" i="3" s="1"/>
  <c r="D114" i="3"/>
  <c r="D113" i="3" s="1"/>
  <c r="E114" i="3"/>
  <c r="E113" i="3" s="1"/>
  <c r="D110" i="3"/>
  <c r="D109" i="3" s="1"/>
  <c r="E110" i="3"/>
  <c r="E109" i="3" s="1"/>
  <c r="D102" i="3"/>
  <c r="D101" i="3" s="1"/>
  <c r="E102" i="3"/>
  <c r="E101" i="3" s="1"/>
  <c r="D93" i="3"/>
  <c r="E93" i="3"/>
  <c r="D81" i="3"/>
  <c r="E81" i="3"/>
  <c r="D74" i="3"/>
  <c r="E74" i="3"/>
  <c r="D69" i="3"/>
  <c r="E69" i="3"/>
  <c r="D64" i="3"/>
  <c r="E64" i="3"/>
  <c r="D66" i="3"/>
  <c r="E66" i="3"/>
  <c r="F70" i="7" l="1"/>
  <c r="F69" i="7" s="1"/>
  <c r="C30" i="8"/>
  <c r="D68" i="3"/>
  <c r="D59" i="3"/>
  <c r="E70" i="7"/>
  <c r="E69" i="7" s="1"/>
  <c r="E68" i="3"/>
  <c r="E59" i="3"/>
  <c r="F13" i="7"/>
  <c r="F12" i="7" s="1"/>
  <c r="F11" i="7" s="1"/>
  <c r="E13" i="7"/>
  <c r="E12" i="7" s="1"/>
  <c r="E11" i="7" s="1"/>
  <c r="D42" i="3"/>
  <c r="E42" i="3"/>
  <c r="D44" i="3"/>
  <c r="E44" i="3"/>
  <c r="D38" i="3"/>
  <c r="D36" i="3"/>
  <c r="E36" i="3"/>
  <c r="E35" i="3" s="1"/>
  <c r="D31" i="3"/>
  <c r="E31" i="3"/>
  <c r="D33" i="3"/>
  <c r="E33" i="3"/>
  <c r="D24" i="3"/>
  <c r="D23" i="3" s="1"/>
  <c r="E24" i="3"/>
  <c r="E23" i="3" s="1"/>
  <c r="E16" i="3"/>
  <c r="E12" i="3" s="1"/>
  <c r="D17" i="3"/>
  <c r="D20" i="3"/>
  <c r="D14" i="3"/>
  <c r="D13" i="3" s="1"/>
  <c r="D41" i="3" l="1"/>
  <c r="D40" i="3" s="1"/>
  <c r="E41" i="3"/>
  <c r="E40" i="3" s="1"/>
  <c r="D35" i="3"/>
  <c r="E58" i="3"/>
  <c r="E57" i="3" s="1"/>
  <c r="D58" i="3"/>
  <c r="D57" i="3" s="1"/>
  <c r="F10" i="7"/>
  <c r="F8" i="7"/>
  <c r="D16" i="3"/>
  <c r="D12" i="3" s="1"/>
  <c r="D30" i="3"/>
  <c r="E30" i="3"/>
  <c r="E29" i="3" s="1"/>
  <c r="E11" i="3" s="1"/>
  <c r="E10" i="3" s="1"/>
  <c r="F9" i="7"/>
  <c r="E9" i="7"/>
  <c r="E10" i="7"/>
  <c r="E8" i="7"/>
  <c r="H13" i="10"/>
  <c r="F114" i="3"/>
  <c r="F113" i="3" s="1"/>
  <c r="F121" i="3"/>
  <c r="F120" i="3" s="1"/>
  <c r="F116" i="3" s="1"/>
  <c r="F110" i="3"/>
  <c r="F109" i="3" s="1"/>
  <c r="F102" i="3"/>
  <c r="F101" i="3" s="1"/>
  <c r="F93" i="3"/>
  <c r="F81" i="3"/>
  <c r="F74" i="3"/>
  <c r="F69" i="3"/>
  <c r="F66" i="3"/>
  <c r="F64" i="3"/>
  <c r="F60" i="3"/>
  <c r="D29" i="3" l="1"/>
  <c r="D11" i="3" s="1"/>
  <c r="F68" i="3"/>
  <c r="F59" i="3"/>
  <c r="F58" i="3" l="1"/>
  <c r="F57" i="3" s="1"/>
  <c r="F42" i="3"/>
  <c r="F44" i="3"/>
  <c r="F36" i="3"/>
  <c r="F38" i="3"/>
  <c r="F33" i="3"/>
  <c r="F31" i="3"/>
  <c r="F30" i="3" s="1"/>
  <c r="F25" i="3"/>
  <c r="F24" i="3" s="1"/>
  <c r="F23" i="3" s="1"/>
  <c r="F20" i="3"/>
  <c r="F17" i="3"/>
  <c r="F14" i="3"/>
  <c r="F13" i="3" s="1"/>
  <c r="D31" i="8"/>
  <c r="D33" i="8"/>
  <c r="D35" i="8"/>
  <c r="D37" i="8"/>
  <c r="D11" i="8"/>
  <c r="D13" i="8"/>
  <c r="D23" i="8"/>
  <c r="D21" i="8"/>
  <c r="D18" i="8"/>
  <c r="D15" i="8"/>
  <c r="G265" i="7"/>
  <c r="G264" i="7" s="1"/>
  <c r="G260" i="7"/>
  <c r="G312" i="7"/>
  <c r="G115" i="7"/>
  <c r="G43" i="7"/>
  <c r="G318" i="7"/>
  <c r="G317" i="7" s="1"/>
  <c r="G316" i="7" s="1"/>
  <c r="G262" i="7"/>
  <c r="G308" i="7"/>
  <c r="G307" i="7" s="1"/>
  <c r="G306" i="7" s="1"/>
  <c r="G140" i="7"/>
  <c r="G139" i="7" s="1"/>
  <c r="G138" i="7" s="1"/>
  <c r="G136" i="7"/>
  <c r="G135" i="7" s="1"/>
  <c r="G134" i="7" s="1"/>
  <c r="G53" i="7"/>
  <c r="G52" i="7" s="1"/>
  <c r="G50" i="7" s="1"/>
  <c r="G341" i="7"/>
  <c r="G337" i="7"/>
  <c r="G330" i="7"/>
  <c r="G303" i="7"/>
  <c r="G302" i="7" s="1"/>
  <c r="G301" i="7" s="1"/>
  <c r="G298" i="7"/>
  <c r="G297" i="7" s="1"/>
  <c r="G289" i="7"/>
  <c r="G288" i="7" s="1"/>
  <c r="G284" i="7"/>
  <c r="G283" i="7" s="1"/>
  <c r="G270" i="7"/>
  <c r="G273" i="7"/>
  <c r="G348" i="7"/>
  <c r="G347" i="7" s="1"/>
  <c r="G251" i="7"/>
  <c r="G248" i="7"/>
  <c r="G236" i="7"/>
  <c r="G244" i="7"/>
  <c r="G232" i="7"/>
  <c r="G229" i="7"/>
  <c r="G225" i="7"/>
  <c r="G224" i="7" s="1"/>
  <c r="G223" i="7" s="1"/>
  <c r="G197" i="7"/>
  <c r="G221" i="7"/>
  <c r="G192" i="7"/>
  <c r="G188" i="7"/>
  <c r="G179" i="7"/>
  <c r="G176" i="7"/>
  <c r="G172" i="7"/>
  <c r="G165" i="7" s="1"/>
  <c r="G164" i="7" s="1"/>
  <c r="G162" i="7"/>
  <c r="G156" i="7"/>
  <c r="G145" i="7"/>
  <c r="G130" i="7"/>
  <c r="G129" i="7" s="1"/>
  <c r="G125" i="7"/>
  <c r="G118" i="7" s="1"/>
  <c r="G117" i="7" s="1"/>
  <c r="G113" i="7"/>
  <c r="G109" i="7"/>
  <c r="G85" i="7"/>
  <c r="G81" i="7"/>
  <c r="G73" i="7"/>
  <c r="G77" i="7"/>
  <c r="G46" i="7"/>
  <c r="G65" i="7"/>
  <c r="G59" i="7"/>
  <c r="G15" i="7"/>
  <c r="F11" i="5"/>
  <c r="E11" i="5"/>
  <c r="C11" i="5"/>
  <c r="B11" i="5"/>
  <c r="D11" i="5"/>
  <c r="G311" i="7" l="1"/>
  <c r="G310" i="7" s="1"/>
  <c r="G305" i="7" s="1"/>
  <c r="G155" i="7"/>
  <c r="G154" i="7"/>
  <c r="G191" i="7"/>
  <c r="G190" i="7" s="1"/>
  <c r="G79" i="7"/>
  <c r="G235" i="7"/>
  <c r="F16" i="3"/>
  <c r="F12" i="3" s="1"/>
  <c r="F35" i="3"/>
  <c r="F29" i="3" s="1"/>
  <c r="F41" i="3"/>
  <c r="F40" i="3" s="1"/>
  <c r="G325" i="7"/>
  <c r="G324" i="7" s="1"/>
  <c r="G296" i="7"/>
  <c r="G80" i="7"/>
  <c r="G14" i="7"/>
  <c r="G13" i="7" s="1"/>
  <c r="G12" i="7" s="1"/>
  <c r="G247" i="7"/>
  <c r="G246" i="7" s="1"/>
  <c r="G175" i="7"/>
  <c r="G174" i="7" s="1"/>
  <c r="G133" i="7"/>
  <c r="G51" i="7"/>
  <c r="G336" i="7"/>
  <c r="G335" i="7" s="1"/>
  <c r="G282" i="7"/>
  <c r="G269" i="7"/>
  <c r="G268" i="7" s="1"/>
  <c r="G234" i="7"/>
  <c r="G228" i="7"/>
  <c r="G227" i="7" s="1"/>
  <c r="G196" i="7"/>
  <c r="G144" i="7"/>
  <c r="G143" i="7" s="1"/>
  <c r="G128" i="7"/>
  <c r="G58" i="7"/>
  <c r="G57" i="7" s="1"/>
  <c r="G56" i="7" s="1"/>
  <c r="G72" i="7"/>
  <c r="G71" i="7" s="1"/>
  <c r="G346" i="7"/>
  <c r="B13" i="8"/>
  <c r="G323" i="7" l="1"/>
  <c r="G11" i="7"/>
  <c r="G142" i="7"/>
  <c r="G70" i="7"/>
  <c r="C10" i="8"/>
  <c r="E10" i="8"/>
  <c r="B11" i="8"/>
  <c r="F10" i="8"/>
  <c r="G69" i="7" l="1"/>
  <c r="G9" i="7" s="1"/>
  <c r="B10" i="8"/>
  <c r="D10" i="8"/>
  <c r="G8" i="7" l="1"/>
  <c r="G10" i="7"/>
  <c r="F39" i="8"/>
  <c r="F33" i="8"/>
  <c r="E39" i="8"/>
  <c r="E33" i="8"/>
  <c r="E30" i="8" s="1"/>
  <c r="D39" i="8"/>
  <c r="D30" i="8" s="1"/>
  <c r="H11" i="3"/>
  <c r="H10" i="3" s="1"/>
  <c r="G11" i="3"/>
  <c r="G10" i="3" s="1"/>
  <c r="F11" i="3"/>
  <c r="F10" i="3" s="1"/>
  <c r="F30" i="8" l="1"/>
  <c r="B41" i="8"/>
  <c r="B33" i="8"/>
  <c r="B30" i="8" s="1"/>
  <c r="B10" i="5"/>
  <c r="J13" i="10"/>
  <c r="I13" i="10"/>
  <c r="J10" i="10"/>
  <c r="I10" i="10"/>
  <c r="H10" i="10"/>
  <c r="I16" i="10" l="1"/>
  <c r="H16" i="10"/>
  <c r="J16" i="10"/>
  <c r="F10" i="5"/>
  <c r="E10" i="5"/>
  <c r="D10" i="5"/>
  <c r="C10" i="5"/>
  <c r="D47" i="3"/>
  <c r="D10" i="3" s="1"/>
  <c r="J23" i="10" l="1"/>
  <c r="I23" i="10"/>
  <c r="H23" i="10"/>
  <c r="G23" i="10"/>
  <c r="F23" i="10"/>
  <c r="G13" i="10"/>
  <c r="G10" i="10"/>
  <c r="F10" i="10"/>
  <c r="G16" i="10" l="1"/>
  <c r="G24" i="10"/>
  <c r="H24" i="10"/>
  <c r="I24" i="10"/>
  <c r="J24" i="10"/>
  <c r="F13" i="10"/>
  <c r="F16" i="10" s="1"/>
  <c r="F24" i="10" s="1"/>
</calcChain>
</file>

<file path=xl/sharedStrings.xml><?xml version="1.0" encoding="utf-8"?>
<sst xmlns="http://schemas.openxmlformats.org/spreadsheetml/2006/main" count="693" uniqueCount="324">
  <si>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</si>
  <si>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</si>
  <si>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</si>
  <si>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</si>
  <si>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</si>
  <si>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</si>
  <si>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</si>
  <si>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</si>
  <si>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</si>
  <si>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</si>
  <si>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</si>
  <si>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</si>
  <si>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</si>
  <si>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</si>
  <si>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</si>
  <si>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</si>
  <si>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</si>
  <si>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</si>
  <si>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</si>
  <si>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</si>
  <si>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</si>
  <si>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</si>
  <si>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</si>
  <si>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</si>
  <si>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</si>
  <si>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</si>
  <si>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</si>
  <si>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</si>
  <si>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</si>
  <si>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</si>
  <si>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</si>
  <si>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</si>
  <si>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</si>
  <si>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</si>
  <si>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</si>
  <si>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</si>
  <si>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</si>
  <si>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</si>
  <si>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</si>
  <si>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</si>
  <si>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</si>
  <si>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</si>
  <si>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</si>
  <si>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>3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</si>
  <si>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</si>
  <si>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</si>
  <si>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</si>
  <si>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</si>
  <si>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</si>
  <si>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</si>
  <si>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</si>
  <si>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</si>
  <si>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</si>
  <si>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</si>
  <si>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administrativnih pristojbi i po posebnim propisima</t>
  </si>
  <si>
    <t>Prihodi od prodaje proizvoda i robe te pruženih usluga i prihodi od donacija</t>
  </si>
  <si>
    <t>Ostali prihodi</t>
  </si>
  <si>
    <t>Financijski rashodi</t>
  </si>
  <si>
    <t>Pomoći dane u inozemstvo i unutar opće države</t>
  </si>
  <si>
    <t>Naknade građanima, kućanstvima na temelju osiguranja i druge naknade</t>
  </si>
  <si>
    <t>Ostali rashodi</t>
  </si>
  <si>
    <t>09 Obrazovanje</t>
  </si>
  <si>
    <t>091 Predškolsko i osnovno obrazovanje</t>
  </si>
  <si>
    <t>096 Dodatne usluge u obrazovanju</t>
  </si>
  <si>
    <t>6 Donacije</t>
  </si>
  <si>
    <t>7 Prihodi od prodaje nefinancijke imovine</t>
  </si>
  <si>
    <t>SVEUKUPNO RASHODI</t>
  </si>
  <si>
    <t>Decentralizirana sredstva</t>
  </si>
  <si>
    <t xml:space="preserve"> 3</t>
  </si>
  <si>
    <t>RASHODI POSLOVANJA</t>
  </si>
  <si>
    <t xml:space="preserve"> 32</t>
  </si>
  <si>
    <t>MATERIJALNI RASHODI</t>
  </si>
  <si>
    <t xml:space="preserve"> 34</t>
  </si>
  <si>
    <t>FINANCIJSKI RASHODI</t>
  </si>
  <si>
    <t>RASHODI ZA NABAVU NEFINANCIJSKE IMOVINE</t>
  </si>
  <si>
    <t xml:space="preserve"> 31</t>
  </si>
  <si>
    <t>RASHODI ZA ZAPOSLENE</t>
  </si>
  <si>
    <t>OSTALI RASHODI</t>
  </si>
  <si>
    <t xml:space="preserve">OSNOVNA ŠKOLA KAŠTANJER PULA </t>
  </si>
  <si>
    <t>Vlastiti izvori</t>
  </si>
  <si>
    <t>Rezultat poslovanja-višak</t>
  </si>
  <si>
    <t>9 REZULTAT</t>
  </si>
  <si>
    <t>12 opći prihodi i primici</t>
  </si>
  <si>
    <t xml:space="preserve">31 Vlastiti prihodi </t>
  </si>
  <si>
    <t xml:space="preserve">41 Prihodi za posebne namjene </t>
  </si>
  <si>
    <t>92Višak prihoda poslovanja</t>
  </si>
  <si>
    <t xml:space="preserve">51 Pomoći </t>
  </si>
  <si>
    <t>61 Donacije</t>
  </si>
  <si>
    <t>92 Višak prihoda poslovanja</t>
  </si>
  <si>
    <t>51 Pomoći</t>
  </si>
  <si>
    <t xml:space="preserve">61 Donacije </t>
  </si>
  <si>
    <t xml:space="preserve">72 Prihodi od prodaje nefinancijske  imovine </t>
  </si>
  <si>
    <t>71 Prihodi od prodaje nefinancijske imovine</t>
  </si>
  <si>
    <t>92 REZULTAT VIŠAK sufinan</t>
  </si>
  <si>
    <t>92 REZULTAT VIŠAK drž.proračun pomoći</t>
  </si>
  <si>
    <t>Program 4002</t>
  </si>
  <si>
    <t>Aktivnost A402001</t>
  </si>
  <si>
    <t>Decentralizirane funkcije OŠ</t>
  </si>
  <si>
    <t>Izvor 5.1.102</t>
  </si>
  <si>
    <t>Aktivnost A402002</t>
  </si>
  <si>
    <t>Administrativno,tehničko i stručno osoblje</t>
  </si>
  <si>
    <t>Izvor 5.1.65</t>
  </si>
  <si>
    <t xml:space="preserve">Pomoći iz državnog proračuna </t>
  </si>
  <si>
    <t>Program 4003</t>
  </si>
  <si>
    <t>Obrazovanje iznad standarda</t>
  </si>
  <si>
    <t>Aktivnost A403002</t>
  </si>
  <si>
    <t>Produženi boravak u OŠ</t>
  </si>
  <si>
    <t>Izvor 1.1.01</t>
  </si>
  <si>
    <t>Opći prihodi i primici</t>
  </si>
  <si>
    <t>Izvor 4.1.35</t>
  </si>
  <si>
    <t>Prihodi od sufinanciranja cijene usluge</t>
  </si>
  <si>
    <t xml:space="preserve">NAKNADE GRAĐANIMA I KUĆANSTVIMA </t>
  </si>
  <si>
    <t>Izvor 5.1.72</t>
  </si>
  <si>
    <t>Pomoći iz općinskog proračuna</t>
  </si>
  <si>
    <t>Obrazovanje do standarda</t>
  </si>
  <si>
    <t>Aktivnost A403005</t>
  </si>
  <si>
    <t>Redovan program odgoja i obrazovanja</t>
  </si>
  <si>
    <t>Izvor 3.1.33</t>
  </si>
  <si>
    <t>Prihodi od pruženih usluga</t>
  </si>
  <si>
    <t>Izvor 3.1.49</t>
  </si>
  <si>
    <t xml:space="preserve">Ostali prihodi </t>
  </si>
  <si>
    <t xml:space="preserve">MATERIJALNI RASHODI </t>
  </si>
  <si>
    <t>Izvor 3.1.87</t>
  </si>
  <si>
    <t xml:space="preserve">Prihodi od prodaje proizvoda </t>
  </si>
  <si>
    <t>Izvor 4.1.85</t>
  </si>
  <si>
    <t>Prihodi od sufinanciranja cijene usluge VIŠAK</t>
  </si>
  <si>
    <t>Izvor 5.1.185</t>
  </si>
  <si>
    <t>Pomoći iz državnog proračuna VIŠAK</t>
  </si>
  <si>
    <t>Izvor 5.1.66</t>
  </si>
  <si>
    <t>Pomoći iz županijskog proračuna</t>
  </si>
  <si>
    <t>Izvor 6.1.26</t>
  </si>
  <si>
    <t>Donacije</t>
  </si>
  <si>
    <t>Izvor 7.1.18</t>
  </si>
  <si>
    <t>PRIHODI OD NAKNADE ŠTETE S OSNOVE OSIGURANJA</t>
  </si>
  <si>
    <t>Aktivnost T403012</t>
  </si>
  <si>
    <t>Tekući projekt Pomoćnici u nastavi</t>
  </si>
  <si>
    <t>Izvor 5.1.149</t>
  </si>
  <si>
    <t xml:space="preserve">Pomoći za projekt zajedno do znanja </t>
  </si>
  <si>
    <t>Program 4007</t>
  </si>
  <si>
    <t>Socijalna skrb</t>
  </si>
  <si>
    <t>Aktivnost A407001</t>
  </si>
  <si>
    <t>Pomoć socijalno ugroženoj kategoriji građana</t>
  </si>
  <si>
    <t>Izvor 5.1.159</t>
  </si>
  <si>
    <t>Prihodi od HZZ</t>
  </si>
  <si>
    <t>Razdjel 600</t>
  </si>
  <si>
    <t>UPRAVNI ODJEL ZA DRUŠTVENE DJELATNOSTI</t>
  </si>
  <si>
    <t>Glava 60002</t>
  </si>
  <si>
    <t>OSNOVNE ŠKOLE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</si>
  <si>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</si>
  <si>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</si>
  <si>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</si>
  <si>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</si>
  <si>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</si>
  <si>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</si>
  <si>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</si>
  <si>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</si>
  <si>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</si>
  <si>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</si>
  <si>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</si>
  <si>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</si>
  <si>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</si>
  <si>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 xml:space="preserve">  31 Vlastiti prihodi</t>
  </si>
  <si>
    <t>Službena putovanja</t>
  </si>
  <si>
    <t>Stručno usavršavanje zaposlenika</t>
  </si>
  <si>
    <t>Ostale naknade troškova zaposlenima</t>
  </si>
  <si>
    <t xml:space="preserve">Uredski materijal i ostali materijalni rashodi </t>
  </si>
  <si>
    <t xml:space="preserve">Materijal i sirovine </t>
  </si>
  <si>
    <t>Energija</t>
  </si>
  <si>
    <t xml:space="preserve">Materijal i dijelovi za tekuće i investicijsko održavanje </t>
  </si>
  <si>
    <t>Sitan inventar i autogume</t>
  </si>
  <si>
    <t>Službena,radna i zaštitna odjeća i obuća</t>
  </si>
  <si>
    <t>Usluge telefona pošte i prijevoza</t>
  </si>
  <si>
    <t>Usluge tekućeg i investicijskog održavanja</t>
  </si>
  <si>
    <t>Usluge tekućeg i investicijskog održavanja-hitne intervencije</t>
  </si>
  <si>
    <t>Usluge promidžbe i informiranja</t>
  </si>
  <si>
    <t>Komunalne usluge</t>
  </si>
  <si>
    <t>Komunalne usluge hitne intervencije</t>
  </si>
  <si>
    <t>Zakupnine i najamnine</t>
  </si>
  <si>
    <t>Zdravstvene usluge</t>
  </si>
  <si>
    <t>Zdravstvene usluge-sistematski pregledi</t>
  </si>
  <si>
    <t>Intelektualne i osobne usluge</t>
  </si>
  <si>
    <t>Računalne usluge</t>
  </si>
  <si>
    <t>Ostale usluge</t>
  </si>
  <si>
    <t>Premije osiguranja</t>
  </si>
  <si>
    <t>Reprezentacija</t>
  </si>
  <si>
    <t>Članarine</t>
  </si>
  <si>
    <t>Pristojbe i naknade</t>
  </si>
  <si>
    <t>Ostali nespomenuti rashodi poslovanja</t>
  </si>
  <si>
    <t>Bankarske usluge i usluge platnog prometa</t>
  </si>
  <si>
    <t>Zatezne kamate</t>
  </si>
  <si>
    <t>Knjige u knjižnici</t>
  </si>
  <si>
    <t>Komunalne usluge hitne intervencije - otpad</t>
  </si>
  <si>
    <t>Plaće za redovan rad</t>
  </si>
  <si>
    <t>Plaće za prekovremeni rad</t>
  </si>
  <si>
    <t>Plaće za posebne uvjete rada</t>
  </si>
  <si>
    <t>Ostali rashodi za zaposlene</t>
  </si>
  <si>
    <t>Doprinosi za ZO</t>
  </si>
  <si>
    <t>Naknade za prijevoz rad na terenu i odvojeni život</t>
  </si>
  <si>
    <t>Aktivnost K402001</t>
  </si>
  <si>
    <t>Kapitalna ulaganja u osnovne škole</t>
  </si>
  <si>
    <t>Doprinosi za zdravstveno osiguranje</t>
  </si>
  <si>
    <t>Nakande za prijevoz ,za rad na terenu i odvojeni život</t>
  </si>
  <si>
    <t>Naknade za prijevoz,rad na terenu i odvojeni život</t>
  </si>
  <si>
    <t>Službena radna i zaštitna odjeća i obuća</t>
  </si>
  <si>
    <t xml:space="preserve">Usluge telefona pošte i prijevoza </t>
  </si>
  <si>
    <t>Zdravstvene i veterinarske usluge</t>
  </si>
  <si>
    <t xml:space="preserve">Negativne tečajne razlike </t>
  </si>
  <si>
    <t>Uredska oprema i namještaj</t>
  </si>
  <si>
    <t>Komunikacijska oprema</t>
  </si>
  <si>
    <t>Oprema za održavanje i zaštitu</t>
  </si>
  <si>
    <t>Instrumenti,uređaji i strojevi</t>
  </si>
  <si>
    <t>Glazbena i sportska oprema</t>
  </si>
  <si>
    <t>Uređaji,strojevi i oprema</t>
  </si>
  <si>
    <t>Knjige</t>
  </si>
  <si>
    <t>Knjige udžbenici</t>
  </si>
  <si>
    <t xml:space="preserve">Naknade građanima i kućanstvima u novcu </t>
  </si>
  <si>
    <t>Materijal i sirovine</t>
  </si>
  <si>
    <t>Doprinos za ZO</t>
  </si>
  <si>
    <t>Materijal i dijelovi za tekuće i investicijsko održavanje</t>
  </si>
  <si>
    <t>Instrumenti uređaji strojevi</t>
  </si>
  <si>
    <t>Uređaji strojevi i oprema</t>
  </si>
  <si>
    <t>Sita inventar i autogume</t>
  </si>
  <si>
    <t xml:space="preserve">Naknade građanima i kućanstvimu u naravi </t>
  </si>
  <si>
    <t xml:space="preserve">Naknade građanima i kućanstvima u naravi </t>
  </si>
  <si>
    <t>Funkcijska klasifikacija 0960</t>
  </si>
  <si>
    <t>Dodatne usluge u obrazovanju</t>
  </si>
  <si>
    <t>Usluge telefona,pošte i prijevoza</t>
  </si>
  <si>
    <t>Instrumenti uređaji i strojevi</t>
  </si>
  <si>
    <t>Naknade za prijevoz,za rad na terenu i odvojeni život</t>
  </si>
  <si>
    <t>Usluge telefona pošte i prijevoza-prijevoz učenika</t>
  </si>
  <si>
    <t>Prihodi od sufinanciranja cijene usluga</t>
  </si>
  <si>
    <t>Prihodi iz državnog proračuna</t>
  </si>
  <si>
    <t>Materijal i sirovine ROMI</t>
  </si>
  <si>
    <t>Materijal i sirovine BESPLATNA MARENDA</t>
  </si>
  <si>
    <t>Tekuće donacije u naravi ulošci</t>
  </si>
  <si>
    <t xml:space="preserve">Prihodi iz županijskog proračuna </t>
  </si>
  <si>
    <t>Ravnateljica škole:</t>
  </si>
  <si>
    <t>Nada Crnković mag.paed.</t>
  </si>
  <si>
    <t>Knjige u knjižnici lektira</t>
  </si>
  <si>
    <t>Knjige u knjižnici udžbenici</t>
  </si>
  <si>
    <t>OOSTALI RASHODI</t>
  </si>
  <si>
    <t>Materijal i sirovine ŽSV</t>
  </si>
  <si>
    <t>Pomoći od izvanproračunskih korisnika</t>
  </si>
  <si>
    <t>Tekuće pomoći od izvanproračunskih korisnika HZMO,HZZ,HZZO</t>
  </si>
  <si>
    <t>Tekuće pomoći proračunskim korisnicima iz proračuna koji im nije nadležan</t>
  </si>
  <si>
    <t>Kapitalne pomoći proračunskim korisnicima iz proračuna  koji im nije nadležan</t>
  </si>
  <si>
    <t>Prihodi po posebnim propisima</t>
  </si>
  <si>
    <t>Ostali nespomenuti prihodi</t>
  </si>
  <si>
    <t>Sufinanciranje cijene usluge i participacije i sl.</t>
  </si>
  <si>
    <t>Prihodi s naslova osiguranja ,refundacije šteta i totalne štete</t>
  </si>
  <si>
    <t>Ostali nespomenuti prihodi po posebnim propisima</t>
  </si>
  <si>
    <t>Prihodi od prodaje proizvoda i robe</t>
  </si>
  <si>
    <t xml:space="preserve">Prihodi od prodanih proizvoda </t>
  </si>
  <si>
    <t>Donacije od pravnih i fizičkih osoba  izvan općeg proračuna</t>
  </si>
  <si>
    <t>Tekuće donacije</t>
  </si>
  <si>
    <t>Tekuće donacije od trgovačkih društava</t>
  </si>
  <si>
    <t>Kapitalne donacije</t>
  </si>
  <si>
    <t>Kapitalne donacije od trgovačkih društava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</si>
  <si>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</si>
  <si>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</si>
  <si>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</si>
  <si>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Plaće (bruto)</t>
  </si>
  <si>
    <t>Doprinosi na plaće</t>
  </si>
  <si>
    <t>Doprinosi na plaće zo</t>
  </si>
  <si>
    <t>Naknade troškova zaposlenima</t>
  </si>
  <si>
    <t>Naknade za prijevoz,rad na terenu</t>
  </si>
  <si>
    <t>Ostale naknade troškova zaposleni</t>
  </si>
  <si>
    <t>Rashodi za materijal i energ</t>
  </si>
  <si>
    <t>Uredski materijal i ostali mater.ras.</t>
  </si>
  <si>
    <t>Materijal i dijelovi ta tekuće i inv</t>
  </si>
  <si>
    <t>Službena ,radna  i zaštit.odje. i ob.</t>
  </si>
  <si>
    <t>Rashodi za usluge</t>
  </si>
  <si>
    <t>Usluge tekućeg i investicijskog od</t>
  </si>
  <si>
    <t>Naknade troškova službenog put.</t>
  </si>
  <si>
    <t>Ostali nespomenuti rashodi pos</t>
  </si>
  <si>
    <t>Naknade za rad pred.i izvrš.tj,povj</t>
  </si>
  <si>
    <t>Članarine i norme</t>
  </si>
  <si>
    <t>Troškovi sudskih postupaka</t>
  </si>
  <si>
    <t>Ostali nespomenuti rashodi poslo</t>
  </si>
  <si>
    <t>Ostali financijski rashodi</t>
  </si>
  <si>
    <r>
      <rPr>
        <sz val="10"/>
        <rFont val="Arial"/>
        <family val="2"/>
        <charset val="238"/>
      </rPr>
      <t>Bankarske usluge i usluge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platn.pr</t>
    </r>
  </si>
  <si>
    <t>Negativne tečajne razlike</t>
  </si>
  <si>
    <t>Prijenosi između proračunskih korisnika istog proračuna</t>
  </si>
  <si>
    <t>Naknade građanima, kućanstvima iz proračuna</t>
  </si>
  <si>
    <t>Naknade građanima, kućanstvima u novcu</t>
  </si>
  <si>
    <t>Tekuće donacije u novcu</t>
  </si>
  <si>
    <t>Nematerijalna imovina</t>
  </si>
  <si>
    <t>Ostala nematerijalna imovina</t>
  </si>
  <si>
    <t>Postrojenja i oprema</t>
  </si>
  <si>
    <t>Uredska oprema i namještaja</t>
  </si>
  <si>
    <t>Sportska i glazbena oprema</t>
  </si>
  <si>
    <t>Uređaji,strojevi i oprema ostale nam</t>
  </si>
  <si>
    <t>Knjige,umjetnička djela i ostale izl</t>
  </si>
  <si>
    <t>Ostale usluge-zaštitari</t>
  </si>
  <si>
    <t>Prihodi iz državnog proračuna-VIŠAK KORISNICI</t>
  </si>
  <si>
    <t>Plan za 2026.</t>
  </si>
  <si>
    <t>Plan za  2025.</t>
  </si>
  <si>
    <t>Izvršenje 2024.</t>
  </si>
  <si>
    <t>Zakupnine i najamnine -najam zgrade POU</t>
  </si>
  <si>
    <t>Naknade za rad predstavničkih  i izvršnih tijela,povjerenstava i slično</t>
  </si>
  <si>
    <t>KLASA:400-01/25-01/2</t>
  </si>
  <si>
    <t>URBROJ: 2163-7-10-01/01-25-1</t>
  </si>
  <si>
    <t>Pula,10.10.2025.</t>
  </si>
  <si>
    <t>PRORAČUN JEDINICE LOKALNE I PODRUČNE (REGIONALNE) SAMOUPRAVE ZA 2026. I PROJEKCIJA ZA 2027. I 2028. GODINU</t>
  </si>
  <si>
    <t xml:space="preserve">    Plan za 2025.</t>
  </si>
  <si>
    <t>Projekcija proračuna
za 2027.</t>
  </si>
  <si>
    <t>Projekcija proračuna
za 2028.</t>
  </si>
  <si>
    <t>Plan za  2026.</t>
  </si>
  <si>
    <t>Plan za 2025.</t>
  </si>
  <si>
    <t xml:space="preserve"> Izvršenje  2024.</t>
  </si>
  <si>
    <t>Projekcija plana  za 2027.</t>
  </si>
  <si>
    <t xml:space="preserve"> 
Projekcija plana za 2028.</t>
  </si>
  <si>
    <t xml:space="preserve">Projekcije plana za 2028. 
</t>
  </si>
  <si>
    <t>Projekcije plana za 2027.</t>
  </si>
  <si>
    <t>Plana za 2025.</t>
  </si>
  <si>
    <t>Projekcija plana za 2027.godinu</t>
  </si>
  <si>
    <t>Projekcija plana za 2028.godinu.</t>
  </si>
  <si>
    <t>Projekcija plana za 2028.godinu</t>
  </si>
  <si>
    <t>Projekcija plana za 2027.</t>
  </si>
  <si>
    <t>Projekcija plana za 2028.</t>
  </si>
  <si>
    <t>Projekcija plana 2028.</t>
  </si>
  <si>
    <t>Izvršenje  2024.</t>
  </si>
  <si>
    <t xml:space="preserve">                           V.D.</t>
  </si>
  <si>
    <t xml:space="preserve">FINANCIJSKI PLAN OSNOVNE ŠKOLE KAŠTANJER ZA 2026.GODINU SA PROJEKCIJAMA ZA 2027. I 2028.GODINU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</si>
</sst>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[$-1041A]#,##0.00;\-\ #,##0.00"/>
    <numFmt numFmtId="166" formatCode="#,##0.0000"/>
    <numFmt numFmtId="167" formatCode="#,##0.00_ ;\-#,##0.00\ "/>
    <numFmt numFmtId="168" formatCode="#,##0.000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2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9" fillId="2" borderId="1" xfId="0" applyFont="1" applyFill="1" applyBorder="1" applyAlignment="1">
      <alignment vertical="center" wrapText="1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0" fillId="0" borderId="3" xfId="0" applyNumberFormat="1" applyBorder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8" fillId="2" borderId="3" xfId="0" applyFont="1" applyFill="1" applyBorder="1" applyAlignment="1">
      <alignment vertical="center" wrapText="1"/>
    </xf>
    <xf numFmtId="165" fontId="19" fillId="0" borderId="3" xfId="0" applyNumberFormat="1" applyFont="1" applyBorder="1" applyAlignment="1" applyProtection="1">
      <alignment vertical="top" wrapText="1" readingOrder="1"/>
      <protection locked="0"/>
    </xf>
    <xf numFmtId="165" fontId="19" fillId="0" borderId="3" xfId="0" applyNumberFormat="1" applyFont="1" applyBorder="1" applyAlignment="1" applyProtection="1">
      <alignment horizontal="right" vertical="top" wrapText="1" readingOrder="1"/>
      <protection locked="0"/>
    </xf>
    <xf numFmtId="165" fontId="20" fillId="0" borderId="3" xfId="0" applyNumberFormat="1" applyFont="1" applyBorder="1" applyAlignment="1" applyProtection="1">
      <alignment horizontal="right" vertical="top" wrapText="1" readingOrder="1"/>
      <protection locked="0"/>
    </xf>
    <xf numFmtId="4" fontId="1" fillId="0" borderId="3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166" fontId="0" fillId="0" borderId="0" xfId="0" applyNumberFormat="1"/>
    <xf numFmtId="4" fontId="6" fillId="2" borderId="4" xfId="0" applyNumberFormat="1" applyFont="1" applyFill="1" applyBorder="1" applyAlignment="1">
      <alignment horizontal="right" vertical="top"/>
    </xf>
    <xf numFmtId="4" fontId="3" fillId="2" borderId="4" xfId="0" applyNumberFormat="1" applyFont="1" applyFill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vertical="center" wrapText="1"/>
    </xf>
    <xf numFmtId="167" fontId="0" fillId="0" borderId="0" xfId="0" applyNumberFormat="1"/>
    <xf numFmtId="0" fontId="0" fillId="0" borderId="3" xfId="0" applyBorder="1"/>
    <xf numFmtId="168" fontId="0" fillId="0" borderId="0" xfId="0" applyNumberFormat="1"/>
    <xf numFmtId="0" fontId="1" fillId="0" borderId="3" xfId="0" applyFont="1" applyBorder="1"/>
    <xf numFmtId="0" fontId="1" fillId="4" borderId="3" xfId="0" applyFont="1" applyFill="1" applyBorder="1"/>
    <xf numFmtId="4" fontId="1" fillId="4" borderId="3" xfId="0" applyNumberFormat="1" applyFont="1" applyFill="1" applyBorder="1"/>
    <xf numFmtId="0" fontId="0" fillId="0" borderId="3" xfId="0" applyBorder="1" applyAlignment="1">
      <alignment horizontal="left"/>
    </xf>
    <xf numFmtId="0" fontId="1" fillId="3" borderId="3" xfId="0" applyFont="1" applyFill="1" applyBorder="1"/>
    <xf numFmtId="4" fontId="1" fillId="3" borderId="3" xfId="0" applyNumberFormat="1" applyFont="1" applyFill="1" applyBorder="1"/>
    <xf numFmtId="4" fontId="19" fillId="0" borderId="3" xfId="0" applyNumberFormat="1" applyFont="1" applyBorder="1"/>
    <xf numFmtId="4" fontId="20" fillId="0" borderId="3" xfId="0" applyNumberFormat="1" applyFont="1" applyBorder="1"/>
    <xf numFmtId="4" fontId="19" fillId="0" borderId="3" xfId="0" applyNumberFormat="1" applyFont="1" applyBorder="1" applyAlignment="1">
      <alignment vertical="top"/>
    </xf>
    <xf numFmtId="4" fontId="20" fillId="0" borderId="3" xfId="0" applyNumberFormat="1" applyFont="1" applyBorder="1" applyAlignment="1">
      <alignment vertical="top"/>
    </xf>
    <xf numFmtId="0" fontId="0" fillId="0" borderId="0" xfId="0" applyBorder="1"/>
    <xf numFmtId="0" fontId="21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4" fontId="0" fillId="0" borderId="3" xfId="0" applyNumberFormat="1" applyFont="1" applyBorder="1"/>
    <xf numFmtId="0" fontId="11" fillId="0" borderId="3" xfId="0" applyFont="1" applyBorder="1"/>
    <xf numFmtId="0" fontId="0" fillId="0" borderId="3" xfId="0" applyFont="1" applyBorder="1" applyAlignment="1">
      <alignment horizontal="left"/>
    </xf>
    <xf numFmtId="0" fontId="0" fillId="0" borderId="3" xfId="0" applyFont="1" applyBorder="1"/>
    <xf numFmtId="0" fontId="6" fillId="4" borderId="3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4" xfId="0" applyBorder="1" applyAlignment="1"/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7" fillId="2" borderId="4" xfId="0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quotePrefix="1" applyFont="1" applyFill="1" applyBorder="1" applyAlignment="1">
      <alignment horizontal="left" vertical="center"/>
    </xf>
    <xf numFmtId="0" fontId="0" fillId="0" borderId="4" xfId="0" applyBorder="1"/>
    <xf numFmtId="4" fontId="0" fillId="0" borderId="3" xfId="0" applyNumberFormat="1" applyFill="1" applyBorder="1"/>
    <xf numFmtId="0" fontId="0" fillId="0" borderId="4" xfId="0" applyBorder="1" applyAlignment="1">
      <alignment horizontal="left"/>
    </xf>
    <xf numFmtId="0" fontId="0" fillId="0" borderId="1" xfId="0" applyBorder="1"/>
    <xf numFmtId="0" fontId="11" fillId="0" borderId="2" xfId="0" applyFont="1" applyBorder="1"/>
    <xf numFmtId="0" fontId="0" fillId="0" borderId="1" xfId="0" applyFont="1" applyBorder="1" applyAlignment="1"/>
    <xf numFmtId="0" fontId="0" fillId="0" borderId="1" xfId="0" applyFont="1" applyBorder="1"/>
    <xf numFmtId="0" fontId="0" fillId="0" borderId="2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1" xfId="0" applyFont="1" applyBorder="1" applyAlignment="1"/>
    <xf numFmtId="0" fontId="1" fillId="0" borderId="1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1" xfId="0" applyFont="1" applyBorder="1" applyAlignment="1"/>
    <xf numFmtId="0" fontId="1" fillId="0" borderId="2" xfId="0" applyFont="1" applyBorder="1" applyAlignment="1"/>
    <xf numFmtId="0" fontId="9" fillId="0" borderId="1" xfId="0" applyFon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" fontId="20" fillId="0" borderId="0" xfId="0" applyNumberFormat="1" applyFont="1"/>
    <xf numFmtId="4" fontId="23" fillId="0" borderId="3" xfId="0" applyNumberFormat="1" applyFont="1" applyBorder="1"/>
    <xf numFmtId="167" fontId="0" fillId="0" borderId="3" xfId="1" applyNumberFormat="1" applyFont="1" applyBorder="1"/>
    <xf numFmtId="14" fontId="6" fillId="4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1" xfId="0" applyFont="1" applyBorder="1" applyAlignment="1"/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right"/>
    </xf>
    <xf numFmtId="165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4" fontId="24" fillId="0" borderId="3" xfId="0" applyNumberFormat="1" applyFont="1" applyBorder="1"/>
    <xf numFmtId="4" fontId="25" fillId="0" borderId="3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inden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1" xfId="0" applyFont="1" applyBorder="1" applyAlignment="1"/>
    <xf numFmtId="0" fontId="0" fillId="0" borderId="1" xfId="0" applyBorder="1" applyAlignment="1"/>
    <xf numFmtId="0" fontId="1" fillId="3" borderId="1" xfId="0" applyFont="1" applyFill="1" applyBorder="1" applyAlignment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workbookViewId="0">
      <selection activeCell="A3" sqref="A3:J3"/>
    </sheetView>
  </sheetViews>
  <sheetFormatPr defaultRowHeight="14.4" x14ac:dyDescent="0.3"/>
  <cols>
    <col min="1" max="1" width="9.109375" customWidth="1"/>
    <col min="5" max="10" width="25.33203125" customWidth="1"/>
  </cols>
  <sheetData>
    <row r="1" spans="1:10" ht="57.75" customHeight="1" x14ac:dyDescent="0.3">
      <c r="A1" s="144" t="s">
        <v>78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23.25" customHeight="1" x14ac:dyDescent="0.3">
      <c r="A2" s="145"/>
      <c r="B2" s="145"/>
      <c r="C2" s="145"/>
      <c r="D2" s="145"/>
      <c r="E2" s="145"/>
      <c r="F2" s="145"/>
      <c r="G2" s="145"/>
      <c r="H2" s="145"/>
      <c r="I2" s="145"/>
      <c r="J2" s="145"/>
    </row>
    <row r="3" spans="1:10" ht="42" customHeight="1" x14ac:dyDescent="0.3">
      <c r="A3" s="150" t="s">
        <v>323</v>
      </c>
      <c r="B3" s="150"/>
      <c r="C3" s="150"/>
      <c r="D3" s="150"/>
      <c r="E3" s="150"/>
      <c r="F3" s="150"/>
      <c r="G3" s="150"/>
      <c r="H3" s="150"/>
      <c r="I3" s="150"/>
      <c r="J3" s="150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6" x14ac:dyDescent="0.3">
      <c r="A5" s="150" t="s">
        <v>17</v>
      </c>
      <c r="B5" s="150"/>
      <c r="C5" s="150"/>
      <c r="D5" s="150"/>
      <c r="E5" s="150"/>
      <c r="F5" s="150"/>
      <c r="G5" s="150"/>
      <c r="H5" s="150"/>
      <c r="I5" s="163"/>
      <c r="J5" s="163"/>
    </row>
    <row r="6" spans="1:10" ht="17.399999999999999" x14ac:dyDescent="0.3">
      <c r="A6" s="4"/>
      <c r="B6" s="4"/>
      <c r="C6" s="4"/>
      <c r="D6" s="4"/>
      <c r="E6" s="4"/>
      <c r="F6" s="4"/>
      <c r="G6" s="4"/>
      <c r="H6" s="4"/>
      <c r="I6" s="77"/>
      <c r="J6" s="5"/>
    </row>
    <row r="7" spans="1:10" ht="15.6" x14ac:dyDescent="0.3">
      <c r="A7" s="150" t="s">
        <v>21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0" ht="17.399999999999999" x14ac:dyDescent="0.3">
      <c r="A8" s="1"/>
      <c r="B8" s="2"/>
      <c r="C8" s="2"/>
      <c r="D8" s="2"/>
      <c r="E8" s="6"/>
      <c r="F8" s="7"/>
      <c r="G8" s="7"/>
      <c r="H8" s="7"/>
      <c r="I8" s="7"/>
      <c r="J8" s="26" t="s">
        <v>27</v>
      </c>
    </row>
    <row r="9" spans="1:10" x14ac:dyDescent="0.3">
      <c r="A9" s="20"/>
      <c r="B9" s="21"/>
      <c r="C9" s="21"/>
      <c r="D9" s="22"/>
      <c r="E9" s="23"/>
      <c r="F9" s="3" t="s">
        <v>321</v>
      </c>
      <c r="G9" s="3" t="s">
        <v>308</v>
      </c>
      <c r="H9" s="3" t="s">
        <v>295</v>
      </c>
      <c r="I9" s="3" t="s">
        <v>318</v>
      </c>
      <c r="J9" s="3" t="s">
        <v>319</v>
      </c>
    </row>
    <row r="10" spans="1:10" x14ac:dyDescent="0.3">
      <c r="A10" s="155" t="s">
        <v>0</v>
      </c>
      <c r="B10" s="149"/>
      <c r="C10" s="149"/>
      <c r="D10" s="149"/>
      <c r="E10" s="164"/>
      <c r="F10" s="53">
        <f>F11+F12</f>
        <v>2129575.38</v>
      </c>
      <c r="G10" s="53">
        <f>G11+G12</f>
        <v>2721628</v>
      </c>
      <c r="H10" s="53">
        <f>H11+H12</f>
        <v>3253457</v>
      </c>
      <c r="I10" s="53">
        <f>I11+I12</f>
        <v>3253457</v>
      </c>
      <c r="J10" s="53">
        <f>J11+J12</f>
        <v>3253457</v>
      </c>
    </row>
    <row r="11" spans="1:10" x14ac:dyDescent="0.3">
      <c r="A11" s="165" t="s">
        <v>29</v>
      </c>
      <c r="B11" s="166"/>
      <c r="C11" s="166"/>
      <c r="D11" s="166"/>
      <c r="E11" s="162"/>
      <c r="F11" s="54">
        <v>2129575.38</v>
      </c>
      <c r="G11" s="54">
        <v>2721628</v>
      </c>
      <c r="H11" s="54">
        <v>3253457</v>
      </c>
      <c r="I11" s="54">
        <v>3253457</v>
      </c>
      <c r="J11" s="54">
        <v>3253457</v>
      </c>
    </row>
    <row r="12" spans="1:10" x14ac:dyDescent="0.3">
      <c r="A12" s="161" t="s">
        <v>30</v>
      </c>
      <c r="B12" s="162"/>
      <c r="C12" s="162"/>
      <c r="D12" s="162"/>
      <c r="E12" s="162"/>
      <c r="F12" s="54">
        <v>0</v>
      </c>
      <c r="G12" s="54">
        <v>0</v>
      </c>
      <c r="H12" s="54">
        <v>0</v>
      </c>
      <c r="I12" s="54">
        <v>0</v>
      </c>
      <c r="J12" s="54">
        <v>0</v>
      </c>
    </row>
    <row r="13" spans="1:10" x14ac:dyDescent="0.3">
      <c r="A13" s="27" t="s">
        <v>1</v>
      </c>
      <c r="B13" s="34"/>
      <c r="C13" s="34"/>
      <c r="D13" s="34"/>
      <c r="E13" s="34"/>
      <c r="F13" s="53">
        <f>F14+F15</f>
        <v>2125634.14</v>
      </c>
      <c r="G13" s="53">
        <f t="shared" ref="G13:J13" si="0">G14+G15</f>
        <v>2722292</v>
      </c>
      <c r="H13" s="53">
        <f>H14+H15</f>
        <v>3260121</v>
      </c>
      <c r="I13" s="53">
        <f t="shared" si="0"/>
        <v>3253457</v>
      </c>
      <c r="J13" s="53">
        <f t="shared" si="0"/>
        <v>3253457</v>
      </c>
    </row>
    <row r="14" spans="1:10" x14ac:dyDescent="0.3">
      <c r="A14" s="167" t="s">
        <v>31</v>
      </c>
      <c r="B14" s="166"/>
      <c r="C14" s="166"/>
      <c r="D14" s="166"/>
      <c r="E14" s="166"/>
      <c r="F14" s="54">
        <v>2093024.58</v>
      </c>
      <c r="G14" s="54">
        <v>2679984</v>
      </c>
      <c r="H14" s="54">
        <v>3214813</v>
      </c>
      <c r="I14" s="54">
        <v>3208149</v>
      </c>
      <c r="J14" s="56">
        <v>3208149</v>
      </c>
    </row>
    <row r="15" spans="1:10" x14ac:dyDescent="0.3">
      <c r="A15" s="161" t="s">
        <v>32</v>
      </c>
      <c r="B15" s="162"/>
      <c r="C15" s="162"/>
      <c r="D15" s="162"/>
      <c r="E15" s="162"/>
      <c r="F15" s="54">
        <v>32609.56</v>
      </c>
      <c r="G15" s="54">
        <v>42308</v>
      </c>
      <c r="H15" s="54">
        <v>45308</v>
      </c>
      <c r="I15" s="54">
        <v>45308</v>
      </c>
      <c r="J15" s="56">
        <v>45308</v>
      </c>
    </row>
    <row r="16" spans="1:10" x14ac:dyDescent="0.3">
      <c r="A16" s="148" t="s">
        <v>45</v>
      </c>
      <c r="B16" s="149"/>
      <c r="C16" s="149"/>
      <c r="D16" s="149"/>
      <c r="E16" s="149"/>
      <c r="F16" s="53">
        <f>F10-F13</f>
        <v>3941.2399999997579</v>
      </c>
      <c r="G16" s="53">
        <f>G10-G13</f>
        <v>-664</v>
      </c>
      <c r="H16" s="53">
        <f>H10-H13</f>
        <v>-6664</v>
      </c>
      <c r="I16" s="53">
        <f>I10-I13</f>
        <v>0</v>
      </c>
      <c r="J16" s="53">
        <f>J10-J13</f>
        <v>0</v>
      </c>
    </row>
    <row r="17" spans="1:10" ht="17.399999999999999" x14ac:dyDescent="0.3">
      <c r="A17" s="4"/>
      <c r="B17" s="16"/>
      <c r="C17" s="16"/>
      <c r="D17" s="16"/>
      <c r="E17" s="16"/>
      <c r="F17" s="16"/>
      <c r="G17" s="16"/>
      <c r="H17" s="17"/>
      <c r="I17" s="17"/>
      <c r="J17" s="17"/>
    </row>
    <row r="18" spans="1:10" ht="15.6" x14ac:dyDescent="0.3">
      <c r="A18" s="150" t="s">
        <v>22</v>
      </c>
      <c r="B18" s="151"/>
      <c r="C18" s="151"/>
      <c r="D18" s="151"/>
      <c r="E18" s="151"/>
      <c r="F18" s="151"/>
      <c r="G18" s="151"/>
      <c r="H18" s="151"/>
      <c r="I18" s="151"/>
      <c r="J18" s="151"/>
    </row>
    <row r="19" spans="1:10" ht="17.399999999999999" x14ac:dyDescent="0.3">
      <c r="A19" s="4"/>
      <c r="B19" s="16"/>
      <c r="C19" s="16"/>
      <c r="D19" s="16"/>
      <c r="E19" s="16"/>
      <c r="F19" s="16"/>
      <c r="G19" s="16"/>
      <c r="H19" s="17"/>
      <c r="I19" s="17"/>
      <c r="J19" s="17"/>
    </row>
    <row r="20" spans="1:10" x14ac:dyDescent="0.3">
      <c r="A20" s="20"/>
      <c r="B20" s="21"/>
      <c r="C20" s="21"/>
      <c r="D20" s="22"/>
      <c r="E20" s="23"/>
      <c r="F20" s="3" t="s">
        <v>321</v>
      </c>
      <c r="G20" s="3" t="s">
        <v>308</v>
      </c>
      <c r="H20" s="3" t="s">
        <v>295</v>
      </c>
      <c r="I20" s="3" t="s">
        <v>318</v>
      </c>
      <c r="J20" s="3" t="s">
        <v>319</v>
      </c>
    </row>
    <row r="21" spans="1:10" x14ac:dyDescent="0.3">
      <c r="A21" s="161" t="s">
        <v>33</v>
      </c>
      <c r="B21" s="162"/>
      <c r="C21" s="162"/>
      <c r="D21" s="162"/>
      <c r="E21" s="162"/>
      <c r="F21" s="36"/>
      <c r="G21" s="36"/>
      <c r="H21" s="36"/>
      <c r="I21" s="36"/>
      <c r="J21" s="35"/>
    </row>
    <row r="22" spans="1:10" x14ac:dyDescent="0.3">
      <c r="A22" s="161" t="s">
        <v>34</v>
      </c>
      <c r="B22" s="162"/>
      <c r="C22" s="162"/>
      <c r="D22" s="162"/>
      <c r="E22" s="162"/>
      <c r="F22" s="36"/>
      <c r="G22" s="36"/>
      <c r="H22" s="36"/>
      <c r="I22" s="36"/>
      <c r="J22" s="35"/>
    </row>
    <row r="23" spans="1:10" x14ac:dyDescent="0.3">
      <c r="A23" s="148" t="s">
        <v>2</v>
      </c>
      <c r="B23" s="149"/>
      <c r="C23" s="149"/>
      <c r="D23" s="149"/>
      <c r="E23" s="149"/>
      <c r="F23" s="24">
        <f>F21-F22</f>
        <v>0</v>
      </c>
      <c r="G23" s="24">
        <f>G21-G22</f>
        <v>0</v>
      </c>
      <c r="H23" s="24">
        <f>H21-H22</f>
        <v>0</v>
      </c>
      <c r="I23" s="24">
        <f>I21-I22</f>
        <v>0</v>
      </c>
      <c r="J23" s="24">
        <f>J21-J22</f>
        <v>0</v>
      </c>
    </row>
    <row r="24" spans="1:10" x14ac:dyDescent="0.3">
      <c r="A24" s="148" t="s">
        <v>46</v>
      </c>
      <c r="B24" s="149"/>
      <c r="C24" s="149"/>
      <c r="D24" s="149"/>
      <c r="E24" s="149"/>
      <c r="F24" s="53">
        <f>F16+F23</f>
        <v>3941.2399999997579</v>
      </c>
      <c r="G24" s="53">
        <f>G16+G23</f>
        <v>-664</v>
      </c>
      <c r="H24" s="53">
        <f>H16+H23</f>
        <v>-6664</v>
      </c>
      <c r="I24" s="24">
        <f>I16+I23</f>
        <v>0</v>
      </c>
      <c r="J24" s="24">
        <f>J16+J23</f>
        <v>0</v>
      </c>
    </row>
    <row r="25" spans="1:10" ht="17.399999999999999" x14ac:dyDescent="0.3">
      <c r="A25" s="15"/>
      <c r="B25" s="16"/>
      <c r="C25" s="16"/>
      <c r="D25" s="16"/>
      <c r="E25" s="16"/>
      <c r="F25" s="16"/>
      <c r="G25" s="16"/>
      <c r="H25" s="17"/>
      <c r="I25" s="17"/>
      <c r="J25" s="17"/>
    </row>
    <row r="26" spans="1:10" ht="15.6" x14ac:dyDescent="0.3">
      <c r="A26" s="150" t="s">
        <v>47</v>
      </c>
      <c r="B26" s="151"/>
      <c r="C26" s="151"/>
      <c r="D26" s="151"/>
      <c r="E26" s="151"/>
      <c r="F26" s="151"/>
      <c r="G26" s="151"/>
      <c r="H26" s="151"/>
      <c r="I26" s="151"/>
      <c r="J26" s="151"/>
    </row>
    <row r="27" spans="1:10" ht="15.6" x14ac:dyDescent="0.3">
      <c r="A27" s="32"/>
      <c r="B27" s="33"/>
      <c r="C27" s="33"/>
      <c r="D27" s="33"/>
      <c r="E27" s="33"/>
      <c r="F27" s="33"/>
      <c r="G27" s="33"/>
      <c r="H27" s="33"/>
      <c r="I27" s="33"/>
      <c r="J27" s="33"/>
    </row>
    <row r="28" spans="1:10" x14ac:dyDescent="0.3">
      <c r="A28" s="20"/>
      <c r="B28" s="21"/>
      <c r="C28" s="21"/>
      <c r="D28" s="22"/>
      <c r="E28" s="23"/>
      <c r="F28" s="3" t="s">
        <v>321</v>
      </c>
      <c r="G28" s="3" t="s">
        <v>308</v>
      </c>
      <c r="H28" s="3" t="s">
        <v>295</v>
      </c>
      <c r="I28" s="3" t="s">
        <v>318</v>
      </c>
      <c r="J28" s="3" t="s">
        <v>319</v>
      </c>
    </row>
    <row r="29" spans="1:10" ht="15" customHeight="1" x14ac:dyDescent="0.3">
      <c r="A29" s="152" t="s">
        <v>48</v>
      </c>
      <c r="B29" s="153"/>
      <c r="C29" s="153"/>
      <c r="D29" s="153"/>
      <c r="E29" s="154"/>
      <c r="F29" s="57"/>
      <c r="G29" s="57"/>
      <c r="H29" s="57"/>
      <c r="I29" s="37"/>
      <c r="J29" s="38"/>
    </row>
    <row r="30" spans="1:10" ht="15" customHeight="1" x14ac:dyDescent="0.3">
      <c r="A30" s="148" t="s">
        <v>49</v>
      </c>
      <c r="B30" s="149"/>
      <c r="C30" s="149"/>
      <c r="D30" s="149"/>
      <c r="E30" s="149"/>
      <c r="F30" s="58"/>
      <c r="G30" s="58"/>
      <c r="H30" s="39"/>
      <c r="I30" s="39"/>
      <c r="J30" s="40"/>
    </row>
    <row r="31" spans="1:10" ht="45" customHeight="1" x14ac:dyDescent="0.3">
      <c r="A31" s="155" t="s">
        <v>50</v>
      </c>
      <c r="B31" s="156"/>
      <c r="C31" s="156"/>
      <c r="D31" s="156"/>
      <c r="E31" s="157"/>
      <c r="F31" s="39"/>
      <c r="G31" s="39"/>
      <c r="H31" s="39"/>
      <c r="I31" s="39"/>
      <c r="J31" s="40"/>
    </row>
    <row r="32" spans="1:10" ht="15.6" x14ac:dyDescent="0.3">
      <c r="A32" s="41"/>
      <c r="B32" s="42"/>
      <c r="C32" s="42"/>
      <c r="D32" s="42"/>
      <c r="E32" s="42"/>
      <c r="F32" s="42"/>
      <c r="G32" s="42"/>
      <c r="H32" s="42"/>
      <c r="I32" s="42"/>
      <c r="J32" s="42"/>
    </row>
    <row r="33" spans="1:10" ht="15.6" x14ac:dyDescent="0.3">
      <c r="A33" s="158" t="s">
        <v>44</v>
      </c>
      <c r="B33" s="158"/>
      <c r="C33" s="158"/>
      <c r="D33" s="158"/>
      <c r="E33" s="158"/>
      <c r="F33" s="158"/>
      <c r="G33" s="158"/>
      <c r="H33" s="158"/>
      <c r="I33" s="158"/>
      <c r="J33" s="158"/>
    </row>
    <row r="34" spans="1:10" ht="17.399999999999999" x14ac:dyDescent="0.3">
      <c r="A34" s="43"/>
      <c r="B34" s="44"/>
      <c r="C34" s="44"/>
      <c r="D34" s="44"/>
      <c r="E34" s="44"/>
      <c r="F34" s="44"/>
      <c r="G34" s="44"/>
      <c r="H34" s="45"/>
      <c r="I34" s="45"/>
      <c r="J34" s="45"/>
    </row>
    <row r="35" spans="1:10" x14ac:dyDescent="0.3">
      <c r="A35" s="46"/>
      <c r="B35" s="47"/>
      <c r="C35" s="47"/>
      <c r="D35" s="48"/>
      <c r="E35" s="49"/>
      <c r="F35" s="3" t="s">
        <v>321</v>
      </c>
      <c r="G35" s="3" t="s">
        <v>308</v>
      </c>
      <c r="H35" s="3" t="s">
        <v>295</v>
      </c>
      <c r="I35" s="3" t="s">
        <v>318</v>
      </c>
      <c r="J35" s="3" t="s">
        <v>319</v>
      </c>
    </row>
    <row r="36" spans="1:10" x14ac:dyDescent="0.3">
      <c r="A36" s="152" t="s">
        <v>48</v>
      </c>
      <c r="B36" s="153"/>
      <c r="C36" s="153"/>
      <c r="D36" s="153"/>
      <c r="E36" s="154"/>
      <c r="F36" s="37"/>
      <c r="G36" s="37"/>
      <c r="H36" s="37"/>
      <c r="I36" s="37"/>
      <c r="J36" s="38"/>
    </row>
    <row r="37" spans="1:10" ht="28.5" customHeight="1" x14ac:dyDescent="0.3">
      <c r="A37" s="152" t="s">
        <v>51</v>
      </c>
      <c r="B37" s="153"/>
      <c r="C37" s="153"/>
      <c r="D37" s="153"/>
      <c r="E37" s="154"/>
      <c r="F37" s="37"/>
      <c r="G37" s="37"/>
      <c r="H37" s="37"/>
      <c r="I37" s="37"/>
      <c r="J37" s="38"/>
    </row>
    <row r="38" spans="1:10" x14ac:dyDescent="0.3">
      <c r="A38" s="152" t="s">
        <v>52</v>
      </c>
      <c r="B38" s="159"/>
      <c r="C38" s="159"/>
      <c r="D38" s="159"/>
      <c r="E38" s="160"/>
      <c r="F38" s="37"/>
      <c r="G38" s="37"/>
      <c r="H38" s="37"/>
      <c r="I38" s="37"/>
      <c r="J38" s="38"/>
    </row>
    <row r="39" spans="1:10" ht="15" customHeight="1" x14ac:dyDescent="0.3">
      <c r="A39" s="148" t="s">
        <v>49</v>
      </c>
      <c r="B39" s="149"/>
      <c r="C39" s="149"/>
      <c r="D39" s="149"/>
      <c r="E39" s="149"/>
      <c r="F39" s="25"/>
      <c r="G39" s="25"/>
      <c r="H39" s="25"/>
      <c r="I39" s="25"/>
      <c r="J39" s="50"/>
    </row>
    <row r="40" spans="1:10" ht="17.25" customHeight="1" x14ac:dyDescent="0.3"/>
    <row r="41" spans="1:10" x14ac:dyDescent="0.3">
      <c r="A41" s="146" t="s">
        <v>28</v>
      </c>
      <c r="B41" s="147"/>
      <c r="C41" s="147"/>
      <c r="D41" s="147"/>
      <c r="E41" s="147"/>
      <c r="F41" s="147"/>
      <c r="G41" s="147"/>
      <c r="H41" s="147"/>
      <c r="I41" s="147"/>
      <c r="J41" s="147"/>
    </row>
    <row r="42" spans="1:10" ht="9" customHeight="1" x14ac:dyDescent="0.3"/>
  </sheetData>
  <mergeCells count="26">
    <mergeCell ref="A14:E14"/>
    <mergeCell ref="A15:E15"/>
    <mergeCell ref="A16:E16"/>
    <mergeCell ref="A18:J18"/>
    <mergeCell ref="A21:E21"/>
    <mergeCell ref="A5:J5"/>
    <mergeCell ref="A7:J7"/>
    <mergeCell ref="A10:E10"/>
    <mergeCell ref="A11:E11"/>
    <mergeCell ref="A12:E12"/>
    <mergeCell ref="A1:J1"/>
    <mergeCell ref="A2:J2"/>
    <mergeCell ref="A41:J41"/>
    <mergeCell ref="A23:E23"/>
    <mergeCell ref="A24:E24"/>
    <mergeCell ref="A26:J26"/>
    <mergeCell ref="A29:E29"/>
    <mergeCell ref="A30:E30"/>
    <mergeCell ref="A31:E31"/>
    <mergeCell ref="A33:J33"/>
    <mergeCell ref="A36:E36"/>
    <mergeCell ref="A37:E37"/>
    <mergeCell ref="A38:E38"/>
    <mergeCell ref="A39:E39"/>
    <mergeCell ref="A22:E22"/>
    <mergeCell ref="A3:J3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9"/>
  <sheetViews>
    <sheetView topLeftCell="A7" workbookViewId="0">
      <selection activeCell="H50" sqref="H5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8" ht="42" customHeight="1" x14ac:dyDescent="0.3">
      <c r="A1" s="150"/>
      <c r="B1" s="150"/>
      <c r="C1" s="150"/>
      <c r="D1" s="150"/>
      <c r="E1" s="150"/>
      <c r="F1" s="150"/>
      <c r="G1" s="150"/>
      <c r="H1" s="150"/>
    </row>
    <row r="2" spans="1:8" ht="18" customHeight="1" x14ac:dyDescent="0.3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3">
      <c r="A3" s="150" t="s">
        <v>17</v>
      </c>
      <c r="B3" s="150"/>
      <c r="C3" s="150"/>
      <c r="D3" s="150"/>
      <c r="E3" s="150"/>
      <c r="F3" s="150"/>
      <c r="G3" s="150"/>
      <c r="H3" s="15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8" customHeight="1" x14ac:dyDescent="0.3">
      <c r="A5" s="150" t="s">
        <v>4</v>
      </c>
      <c r="B5" s="150"/>
      <c r="C5" s="150"/>
      <c r="D5" s="150"/>
      <c r="E5" s="150"/>
      <c r="F5" s="150"/>
      <c r="G5" s="150"/>
      <c r="H5" s="15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3">
      <c r="A7" s="150" t="s">
        <v>35</v>
      </c>
      <c r="B7" s="150"/>
      <c r="C7" s="150"/>
      <c r="D7" s="150"/>
      <c r="E7" s="150"/>
      <c r="F7" s="150"/>
      <c r="G7" s="150"/>
      <c r="H7" s="150"/>
    </row>
    <row r="8" spans="1:8" ht="17.399999999999999" x14ac:dyDescent="0.3">
      <c r="A8" s="4"/>
      <c r="B8" s="4"/>
      <c r="C8" s="4"/>
      <c r="D8" s="4"/>
      <c r="E8" s="4"/>
      <c r="F8" s="4"/>
      <c r="G8" s="5"/>
      <c r="H8" s="5"/>
    </row>
    <row r="9" spans="1:8" x14ac:dyDescent="0.3">
      <c r="A9" s="14" t="s">
        <v>5</v>
      </c>
      <c r="B9" s="13" t="s">
        <v>6</v>
      </c>
      <c r="C9" s="13" t="s">
        <v>3</v>
      </c>
      <c r="D9" s="13" t="s">
        <v>297</v>
      </c>
      <c r="E9" s="14" t="s">
        <v>296</v>
      </c>
      <c r="F9" s="14" t="s">
        <v>295</v>
      </c>
      <c r="G9" s="14" t="s">
        <v>318</v>
      </c>
      <c r="H9" s="14" t="s">
        <v>319</v>
      </c>
    </row>
    <row r="10" spans="1:8" x14ac:dyDescent="0.3">
      <c r="A10" s="29"/>
      <c r="B10" s="30"/>
      <c r="C10" s="28" t="s">
        <v>0</v>
      </c>
      <c r="D10" s="71">
        <f>D11+D47</f>
        <v>2129575.38</v>
      </c>
      <c r="E10" s="71">
        <f>E11+E47</f>
        <v>2721628</v>
      </c>
      <c r="F10" s="71">
        <f>F11+F47</f>
        <v>3253457</v>
      </c>
      <c r="G10" s="71">
        <f>G11+G47</f>
        <v>3253457</v>
      </c>
      <c r="H10" s="71">
        <f>H11+H47</f>
        <v>3253457</v>
      </c>
    </row>
    <row r="11" spans="1:8" ht="15.75" customHeight="1" x14ac:dyDescent="0.3">
      <c r="A11" s="8">
        <v>6</v>
      </c>
      <c r="B11" s="8"/>
      <c r="C11" s="8" t="s">
        <v>7</v>
      </c>
      <c r="D11" s="64">
        <f>D12+D22+D23+D29+D40+D46</f>
        <v>2129575.38</v>
      </c>
      <c r="E11" s="64">
        <f>E12+E22+E23+E29+E40+E46</f>
        <v>2721628</v>
      </c>
      <c r="F11" s="64">
        <f>F12+F22+F23+F29+F40+F46</f>
        <v>3253457</v>
      </c>
      <c r="G11" s="64">
        <f>G12+G22+G23+G29+G40+G46</f>
        <v>3253457</v>
      </c>
      <c r="H11" s="64">
        <f>H12+H22+H23+H29+H40+H46</f>
        <v>3253457</v>
      </c>
    </row>
    <row r="12" spans="1:8" ht="39.6" x14ac:dyDescent="0.3">
      <c r="A12" s="8"/>
      <c r="B12" s="8">
        <v>63</v>
      </c>
      <c r="C12" s="8" t="s">
        <v>24</v>
      </c>
      <c r="D12" s="64">
        <f>+D13+D16</f>
        <v>1661444.65</v>
      </c>
      <c r="E12" s="64">
        <f>+E13+E16</f>
        <v>2020493</v>
      </c>
      <c r="F12" s="64">
        <f>+F13+F16</f>
        <v>2424478</v>
      </c>
      <c r="G12" s="64">
        <v>2424478</v>
      </c>
      <c r="H12" s="64">
        <v>2424478</v>
      </c>
    </row>
    <row r="13" spans="1:8" ht="30.6" hidden="1" customHeight="1" x14ac:dyDescent="0.3">
      <c r="A13" s="8"/>
      <c r="B13" s="11">
        <v>634</v>
      </c>
      <c r="C13" s="11" t="s">
        <v>242</v>
      </c>
      <c r="D13" s="61">
        <f>+D14</f>
        <v>0</v>
      </c>
      <c r="E13" s="61">
        <f t="shared" ref="E13:F14" si="0">+E14</f>
        <v>19602</v>
      </c>
      <c r="F13" s="61">
        <f t="shared" si="0"/>
        <v>19602</v>
      </c>
      <c r="G13" s="61"/>
      <c r="H13" s="61"/>
    </row>
    <row r="14" spans="1:8" ht="31.95" hidden="1" customHeight="1" x14ac:dyDescent="0.3">
      <c r="A14" s="8"/>
      <c r="B14" s="11">
        <v>6341</v>
      </c>
      <c r="C14" s="11" t="s">
        <v>242</v>
      </c>
      <c r="D14" s="61">
        <f>+D15</f>
        <v>0</v>
      </c>
      <c r="E14" s="61">
        <f t="shared" si="0"/>
        <v>19602</v>
      </c>
      <c r="F14" s="61">
        <f t="shared" si="0"/>
        <v>19602</v>
      </c>
      <c r="G14" s="61"/>
      <c r="H14" s="61"/>
    </row>
    <row r="15" spans="1:8" ht="40.200000000000003" hidden="1" customHeight="1" x14ac:dyDescent="0.3">
      <c r="A15" s="8"/>
      <c r="B15" s="11">
        <v>63414</v>
      </c>
      <c r="C15" s="11" t="s">
        <v>243</v>
      </c>
      <c r="D15" s="87">
        <v>0</v>
      </c>
      <c r="E15" s="60">
        <v>19602</v>
      </c>
      <c r="F15" s="61">
        <v>19602</v>
      </c>
      <c r="G15" s="61"/>
      <c r="H15" s="61"/>
    </row>
    <row r="16" spans="1:8" ht="40.200000000000003" hidden="1" customHeight="1" x14ac:dyDescent="0.3">
      <c r="A16" s="8"/>
      <c r="B16" s="11">
        <v>636</v>
      </c>
      <c r="C16" s="11" t="s">
        <v>24</v>
      </c>
      <c r="D16" s="61">
        <f>+D17+D20</f>
        <v>1661444.65</v>
      </c>
      <c r="E16" s="61">
        <f>+E17+E20</f>
        <v>2000891</v>
      </c>
      <c r="F16" s="61">
        <f>+F17+F20</f>
        <v>2404876</v>
      </c>
      <c r="G16" s="61"/>
      <c r="H16" s="61"/>
    </row>
    <row r="17" spans="1:8" ht="40.200000000000003" hidden="1" customHeight="1" x14ac:dyDescent="0.3">
      <c r="A17" s="8"/>
      <c r="B17" s="11">
        <v>6361</v>
      </c>
      <c r="C17" s="11" t="s">
        <v>244</v>
      </c>
      <c r="D17" s="61">
        <f>+D18+D19</f>
        <v>1655440.3499999999</v>
      </c>
      <c r="E17" s="61">
        <f>+E18+E19</f>
        <v>1993563</v>
      </c>
      <c r="F17" s="61">
        <f>+F18+F19</f>
        <v>2394548</v>
      </c>
      <c r="G17" s="61"/>
      <c r="H17" s="61"/>
    </row>
    <row r="18" spans="1:8" ht="40.200000000000003" hidden="1" customHeight="1" x14ac:dyDescent="0.3">
      <c r="A18" s="8"/>
      <c r="B18" s="11">
        <v>63612</v>
      </c>
      <c r="C18" s="11" t="s">
        <v>244</v>
      </c>
      <c r="D18" s="59">
        <v>1644286.95</v>
      </c>
      <c r="E18" s="60">
        <v>1972600</v>
      </c>
      <c r="F18" s="61">
        <v>2373585</v>
      </c>
      <c r="G18" s="61"/>
      <c r="H18" s="61"/>
    </row>
    <row r="19" spans="1:8" ht="40.200000000000003" hidden="1" customHeight="1" x14ac:dyDescent="0.3">
      <c r="A19" s="8"/>
      <c r="B19" s="11">
        <v>63613</v>
      </c>
      <c r="C19" s="11" t="s">
        <v>244</v>
      </c>
      <c r="D19" s="59">
        <v>11153.4</v>
      </c>
      <c r="E19" s="60">
        <v>20963</v>
      </c>
      <c r="F19" s="61">
        <v>20963</v>
      </c>
      <c r="G19" s="61"/>
      <c r="H19" s="61"/>
    </row>
    <row r="20" spans="1:8" ht="51.6" hidden="1" customHeight="1" x14ac:dyDescent="0.3">
      <c r="A20" s="8"/>
      <c r="B20" s="11">
        <v>6362</v>
      </c>
      <c r="C20" s="11" t="s">
        <v>245</v>
      </c>
      <c r="D20" s="61">
        <f>+D21</f>
        <v>6004.3</v>
      </c>
      <c r="E20" s="61">
        <f>+E21</f>
        <v>7328</v>
      </c>
      <c r="F20" s="61">
        <f>+F21</f>
        <v>10328</v>
      </c>
      <c r="G20" s="61"/>
      <c r="H20" s="61"/>
    </row>
    <row r="21" spans="1:8" ht="51.6" hidden="1" customHeight="1" x14ac:dyDescent="0.3">
      <c r="A21" s="8"/>
      <c r="B21" s="11">
        <v>63622</v>
      </c>
      <c r="C21" s="11" t="s">
        <v>245</v>
      </c>
      <c r="D21" s="59">
        <v>6004.3</v>
      </c>
      <c r="E21" s="60">
        <v>7328</v>
      </c>
      <c r="F21" s="61">
        <v>10328</v>
      </c>
      <c r="G21" s="61"/>
      <c r="H21" s="61"/>
    </row>
    <row r="22" spans="1:8" x14ac:dyDescent="0.3">
      <c r="A22" s="8"/>
      <c r="B22" s="125">
        <v>64</v>
      </c>
      <c r="C22" s="126" t="s">
        <v>53</v>
      </c>
      <c r="D22" s="69">
        <v>0</v>
      </c>
      <c r="E22" s="63">
        <v>0</v>
      </c>
      <c r="F22" s="64">
        <v>0</v>
      </c>
      <c r="G22" s="64">
        <v>0</v>
      </c>
      <c r="H22" s="64">
        <v>0</v>
      </c>
    </row>
    <row r="23" spans="1:8" ht="39.6" x14ac:dyDescent="0.3">
      <c r="A23" s="8"/>
      <c r="B23" s="125">
        <v>65</v>
      </c>
      <c r="C23" s="126" t="s">
        <v>54</v>
      </c>
      <c r="D23" s="64">
        <f t="shared" ref="D23:F24" si="1">+D24</f>
        <v>77293.260000000009</v>
      </c>
      <c r="E23" s="64">
        <f t="shared" si="1"/>
        <v>174868</v>
      </c>
      <c r="F23" s="64">
        <f t="shared" si="1"/>
        <v>190486</v>
      </c>
      <c r="G23" s="64">
        <v>190486</v>
      </c>
      <c r="H23" s="64">
        <v>190486</v>
      </c>
    </row>
    <row r="24" spans="1:8" ht="26.4" hidden="1" x14ac:dyDescent="0.3">
      <c r="A24" s="8"/>
      <c r="B24" s="51">
        <v>652</v>
      </c>
      <c r="C24" s="52" t="s">
        <v>246</v>
      </c>
      <c r="D24" s="61">
        <f t="shared" si="1"/>
        <v>77293.260000000009</v>
      </c>
      <c r="E24" s="61">
        <f t="shared" si="1"/>
        <v>174868</v>
      </c>
      <c r="F24" s="61">
        <f t="shared" si="1"/>
        <v>190486</v>
      </c>
      <c r="G24" s="61"/>
      <c r="H24" s="61"/>
    </row>
    <row r="25" spans="1:8" ht="22.2" hidden="1" customHeight="1" x14ac:dyDescent="0.3">
      <c r="A25" s="8"/>
      <c r="B25" s="51">
        <v>6526</v>
      </c>
      <c r="C25" s="52" t="s">
        <v>247</v>
      </c>
      <c r="D25" s="61">
        <f>+D26+D27+D28</f>
        <v>77293.260000000009</v>
      </c>
      <c r="E25" s="61">
        <f>+E26+E27+E28</f>
        <v>174868</v>
      </c>
      <c r="F25" s="61">
        <f>+F26+F27+F28</f>
        <v>190486</v>
      </c>
      <c r="G25" s="61"/>
      <c r="H25" s="61"/>
    </row>
    <row r="26" spans="1:8" ht="29.4" hidden="1" customHeight="1" x14ac:dyDescent="0.3">
      <c r="A26" s="8"/>
      <c r="B26" s="51">
        <v>65264</v>
      </c>
      <c r="C26" s="52" t="s">
        <v>248</v>
      </c>
      <c r="D26" s="59">
        <v>76450.44</v>
      </c>
      <c r="E26" s="60">
        <v>170000</v>
      </c>
      <c r="F26" s="61">
        <v>185618</v>
      </c>
      <c r="G26" s="61"/>
      <c r="H26" s="61"/>
    </row>
    <row r="27" spans="1:8" ht="39" hidden="1" customHeight="1" x14ac:dyDescent="0.3">
      <c r="A27" s="8"/>
      <c r="B27" s="51">
        <v>65267</v>
      </c>
      <c r="C27" s="52" t="s">
        <v>249</v>
      </c>
      <c r="D27" s="59">
        <v>812.82</v>
      </c>
      <c r="E27" s="60">
        <v>3982</v>
      </c>
      <c r="F27" s="61">
        <v>3982</v>
      </c>
      <c r="G27" s="61"/>
      <c r="H27" s="61"/>
    </row>
    <row r="28" spans="1:8" ht="39" hidden="1" customHeight="1" x14ac:dyDescent="0.3">
      <c r="A28" s="8"/>
      <c r="B28" s="51">
        <v>65269</v>
      </c>
      <c r="C28" s="52" t="s">
        <v>250</v>
      </c>
      <c r="D28" s="59">
        <v>30</v>
      </c>
      <c r="E28" s="60">
        <v>886</v>
      </c>
      <c r="F28" s="61">
        <v>886</v>
      </c>
      <c r="G28" s="61"/>
      <c r="H28" s="61"/>
    </row>
    <row r="29" spans="1:8" ht="52.8" x14ac:dyDescent="0.3">
      <c r="A29" s="8"/>
      <c r="B29" s="125">
        <v>66</v>
      </c>
      <c r="C29" s="126" t="s">
        <v>55</v>
      </c>
      <c r="D29" s="64">
        <f>+D30+D35</f>
        <v>893.65</v>
      </c>
      <c r="E29" s="64">
        <f>+E30+E35</f>
        <v>14297</v>
      </c>
      <c r="F29" s="64">
        <f>+F30+F35</f>
        <v>14297</v>
      </c>
      <c r="G29" s="64">
        <v>14297</v>
      </c>
      <c r="H29" s="64">
        <v>14297</v>
      </c>
    </row>
    <row r="30" spans="1:8" ht="41.4" hidden="1" customHeight="1" x14ac:dyDescent="0.3">
      <c r="A30" s="8"/>
      <c r="B30" s="51">
        <v>661</v>
      </c>
      <c r="C30" s="52" t="s">
        <v>55</v>
      </c>
      <c r="D30" s="61">
        <f>+D31+D33</f>
        <v>117.22</v>
      </c>
      <c r="E30" s="61">
        <f>+E31+E33</f>
        <v>4071</v>
      </c>
      <c r="F30" s="61">
        <f>+F31+F33</f>
        <v>4071</v>
      </c>
      <c r="G30" s="61"/>
      <c r="H30" s="61"/>
    </row>
    <row r="31" spans="1:8" ht="41.4" hidden="1" customHeight="1" x14ac:dyDescent="0.3">
      <c r="A31" s="8"/>
      <c r="B31" s="51">
        <v>6614</v>
      </c>
      <c r="C31" s="52" t="s">
        <v>251</v>
      </c>
      <c r="D31" s="61">
        <f>+D32</f>
        <v>117.22</v>
      </c>
      <c r="E31" s="61">
        <f>+E32</f>
        <v>886</v>
      </c>
      <c r="F31" s="61">
        <f>+F32</f>
        <v>886</v>
      </c>
      <c r="G31" s="61"/>
      <c r="H31" s="61"/>
    </row>
    <row r="32" spans="1:8" ht="25.95" hidden="1" customHeight="1" x14ac:dyDescent="0.3">
      <c r="A32" s="8"/>
      <c r="B32" s="51">
        <v>66141</v>
      </c>
      <c r="C32" s="52" t="s">
        <v>252</v>
      </c>
      <c r="D32" s="59">
        <v>117.22</v>
      </c>
      <c r="E32" s="60">
        <v>886</v>
      </c>
      <c r="F32" s="61">
        <v>886</v>
      </c>
      <c r="G32" s="61"/>
      <c r="H32" s="61"/>
    </row>
    <row r="33" spans="1:8" ht="25.95" hidden="1" customHeight="1" x14ac:dyDescent="0.3">
      <c r="B33" s="51">
        <v>6615</v>
      </c>
      <c r="C33" s="52" t="s">
        <v>118</v>
      </c>
      <c r="D33" s="61">
        <f>+D34</f>
        <v>0</v>
      </c>
      <c r="E33" s="61">
        <f>+E34</f>
        <v>3185</v>
      </c>
      <c r="F33" s="61">
        <f>+F34</f>
        <v>3185</v>
      </c>
      <c r="G33" s="61"/>
      <c r="H33" s="61"/>
    </row>
    <row r="34" spans="1:8" ht="41.4" hidden="1" customHeight="1" x14ac:dyDescent="0.3">
      <c r="A34" s="8"/>
      <c r="B34" s="51">
        <v>66151</v>
      </c>
      <c r="C34" s="52" t="s">
        <v>118</v>
      </c>
      <c r="D34" s="59">
        <v>0</v>
      </c>
      <c r="E34" s="60">
        <v>3185</v>
      </c>
      <c r="F34" s="61">
        <v>3185</v>
      </c>
      <c r="G34" s="61"/>
      <c r="H34" s="61"/>
    </row>
    <row r="35" spans="1:8" ht="41.4" hidden="1" customHeight="1" x14ac:dyDescent="0.3">
      <c r="A35" s="8"/>
      <c r="B35" s="51">
        <v>663</v>
      </c>
      <c r="C35" s="52" t="s">
        <v>253</v>
      </c>
      <c r="D35" s="61">
        <f>+D36+D38</f>
        <v>776.43</v>
      </c>
      <c r="E35" s="61">
        <f>+E36+E38</f>
        <v>10226</v>
      </c>
      <c r="F35" s="61">
        <f>+F36+F38</f>
        <v>10226</v>
      </c>
      <c r="G35" s="61"/>
      <c r="H35" s="61"/>
    </row>
    <row r="36" spans="1:8" ht="21" hidden="1" customHeight="1" x14ac:dyDescent="0.3">
      <c r="A36" s="8"/>
      <c r="B36" s="51">
        <v>6631</v>
      </c>
      <c r="C36" s="52" t="s">
        <v>254</v>
      </c>
      <c r="D36" s="61">
        <f>+D37</f>
        <v>776.43</v>
      </c>
      <c r="E36" s="61">
        <f>+E37</f>
        <v>5049</v>
      </c>
      <c r="F36" s="61">
        <f>+F37</f>
        <v>5049</v>
      </c>
      <c r="G36" s="61"/>
      <c r="H36" s="61"/>
    </row>
    <row r="37" spans="1:8" ht="29.4" hidden="1" customHeight="1" x14ac:dyDescent="0.3">
      <c r="A37" s="8"/>
      <c r="B37" s="51">
        <v>66313</v>
      </c>
      <c r="C37" s="52" t="s">
        <v>255</v>
      </c>
      <c r="D37" s="59">
        <v>776.43</v>
      </c>
      <c r="E37" s="60">
        <v>5049</v>
      </c>
      <c r="F37" s="61">
        <v>5049</v>
      </c>
      <c r="G37" s="61"/>
      <c r="H37" s="61"/>
    </row>
    <row r="38" spans="1:8" ht="19.2" hidden="1" customHeight="1" x14ac:dyDescent="0.3">
      <c r="A38" s="8"/>
      <c r="B38" s="51">
        <v>6632</v>
      </c>
      <c r="C38" s="52" t="s">
        <v>256</v>
      </c>
      <c r="D38" s="61">
        <f>+D39</f>
        <v>0</v>
      </c>
      <c r="E38" s="61">
        <f>+E39</f>
        <v>5177</v>
      </c>
      <c r="F38" s="61">
        <f>+F39</f>
        <v>5177</v>
      </c>
      <c r="G38" s="61"/>
      <c r="H38" s="61"/>
    </row>
    <row r="39" spans="1:8" ht="25.95" hidden="1" customHeight="1" x14ac:dyDescent="0.3">
      <c r="A39" s="8"/>
      <c r="B39" s="51">
        <v>66323</v>
      </c>
      <c r="C39" s="52" t="s">
        <v>257</v>
      </c>
      <c r="D39" s="59">
        <v>0</v>
      </c>
      <c r="E39" s="60">
        <v>5177</v>
      </c>
      <c r="F39" s="61">
        <v>5177</v>
      </c>
      <c r="G39" s="61"/>
      <c r="H39" s="61"/>
    </row>
    <row r="40" spans="1:8" ht="39.6" x14ac:dyDescent="0.3">
      <c r="A40" s="8"/>
      <c r="B40" s="127">
        <v>67</v>
      </c>
      <c r="C40" s="8" t="s">
        <v>25</v>
      </c>
      <c r="D40" s="64">
        <f>+D41</f>
        <v>389943.82</v>
      </c>
      <c r="E40" s="64">
        <f>+E41</f>
        <v>511970</v>
      </c>
      <c r="F40" s="64">
        <f>+F41</f>
        <v>624196</v>
      </c>
      <c r="G40" s="64">
        <v>624196</v>
      </c>
      <c r="H40" s="64">
        <v>624196</v>
      </c>
    </row>
    <row r="41" spans="1:8" ht="49.2" hidden="1" customHeight="1" x14ac:dyDescent="0.3">
      <c r="A41" s="8"/>
      <c r="B41" s="9">
        <v>671</v>
      </c>
      <c r="C41" s="124" t="s">
        <v>258</v>
      </c>
      <c r="D41" s="61">
        <f>+D42+D44</f>
        <v>389943.82</v>
      </c>
      <c r="E41" s="61">
        <f>+E42+E44</f>
        <v>511970</v>
      </c>
      <c r="F41" s="61">
        <f>+F42+F44</f>
        <v>624196</v>
      </c>
      <c r="G41" s="61"/>
      <c r="H41" s="61"/>
    </row>
    <row r="42" spans="1:8" ht="49.2" hidden="1" customHeight="1" x14ac:dyDescent="0.3">
      <c r="A42" s="8"/>
      <c r="B42" s="9">
        <v>6711</v>
      </c>
      <c r="C42" s="124" t="s">
        <v>258</v>
      </c>
      <c r="D42" s="61">
        <f>+D43</f>
        <v>389279.82</v>
      </c>
      <c r="E42" s="61">
        <f>+E43</f>
        <v>511306</v>
      </c>
      <c r="F42" s="61">
        <f>+F43</f>
        <v>623532</v>
      </c>
      <c r="G42" s="61"/>
      <c r="H42" s="61"/>
    </row>
    <row r="43" spans="1:8" ht="49.2" hidden="1" customHeight="1" x14ac:dyDescent="0.3">
      <c r="A43" s="8"/>
      <c r="B43" s="9">
        <v>67111</v>
      </c>
      <c r="C43" s="124" t="s">
        <v>259</v>
      </c>
      <c r="D43" s="59">
        <v>389279.82</v>
      </c>
      <c r="E43" s="60">
        <v>511306</v>
      </c>
      <c r="F43" s="61">
        <v>623532</v>
      </c>
      <c r="G43" s="61"/>
      <c r="H43" s="61"/>
    </row>
    <row r="44" spans="1:8" ht="55.2" hidden="1" customHeight="1" x14ac:dyDescent="0.3">
      <c r="A44" s="8"/>
      <c r="B44" s="9">
        <v>6712</v>
      </c>
      <c r="C44" s="124" t="s">
        <v>260</v>
      </c>
      <c r="D44" s="61">
        <f>+D45</f>
        <v>664</v>
      </c>
      <c r="E44" s="61">
        <f>+E45</f>
        <v>664</v>
      </c>
      <c r="F44" s="61">
        <f>+F45</f>
        <v>664</v>
      </c>
      <c r="G44" s="61"/>
      <c r="H44" s="61"/>
    </row>
    <row r="45" spans="1:8" ht="53.4" hidden="1" customHeight="1" x14ac:dyDescent="0.3">
      <c r="A45" s="8"/>
      <c r="B45" s="9">
        <v>67121</v>
      </c>
      <c r="C45" s="124" t="s">
        <v>260</v>
      </c>
      <c r="D45" s="59">
        <v>664</v>
      </c>
      <c r="E45" s="60">
        <v>664</v>
      </c>
      <c r="F45" s="61">
        <v>664</v>
      </c>
      <c r="G45" s="61"/>
      <c r="H45" s="61"/>
    </row>
    <row r="46" spans="1:8" x14ac:dyDescent="0.3">
      <c r="A46" s="9"/>
      <c r="B46" s="125">
        <v>68</v>
      </c>
      <c r="C46" s="122" t="s">
        <v>56</v>
      </c>
      <c r="D46" s="69">
        <v>0</v>
      </c>
      <c r="E46" s="63">
        <v>0</v>
      </c>
      <c r="F46" s="64">
        <v>0</v>
      </c>
      <c r="G46" s="64">
        <v>0</v>
      </c>
      <c r="H46" s="64">
        <v>0</v>
      </c>
    </row>
    <row r="47" spans="1:8" ht="26.4" x14ac:dyDescent="0.3">
      <c r="A47" s="10">
        <v>7</v>
      </c>
      <c r="B47" s="10"/>
      <c r="C47" s="55" t="s">
        <v>8</v>
      </c>
      <c r="D47" s="69">
        <f>D48</f>
        <v>0</v>
      </c>
      <c r="E47" s="63">
        <v>0</v>
      </c>
      <c r="F47" s="64">
        <v>0</v>
      </c>
      <c r="G47" s="64">
        <v>0</v>
      </c>
      <c r="H47" s="64">
        <v>0</v>
      </c>
    </row>
    <row r="48" spans="1:8" ht="39.6" x14ac:dyDescent="0.3">
      <c r="A48" s="11"/>
      <c r="B48" s="8">
        <v>72</v>
      </c>
      <c r="C48" s="55" t="s">
        <v>23</v>
      </c>
      <c r="D48" s="69">
        <v>0</v>
      </c>
      <c r="E48" s="63">
        <v>0</v>
      </c>
      <c r="F48" s="64">
        <v>0</v>
      </c>
      <c r="G48" s="64">
        <v>0</v>
      </c>
      <c r="H48" s="64">
        <v>0</v>
      </c>
    </row>
    <row r="49" spans="1:8" ht="30.6" customHeight="1" x14ac:dyDescent="0.3">
      <c r="A49" s="79">
        <v>9</v>
      </c>
      <c r="B49" s="79"/>
      <c r="C49" s="79" t="s">
        <v>79</v>
      </c>
      <c r="D49" s="59">
        <f>+D50</f>
        <v>0</v>
      </c>
      <c r="E49" s="59">
        <f>+E50</f>
        <v>664</v>
      </c>
      <c r="F49" s="59">
        <f>+F50</f>
        <v>6664</v>
      </c>
      <c r="G49" s="59">
        <v>0</v>
      </c>
      <c r="H49" s="59">
        <v>0</v>
      </c>
    </row>
    <row r="50" spans="1:8" ht="29.4" customHeight="1" x14ac:dyDescent="0.3">
      <c r="A50" s="79">
        <v>92</v>
      </c>
      <c r="B50" s="79"/>
      <c r="C50" s="79" t="s">
        <v>80</v>
      </c>
      <c r="D50" s="59">
        <v>0</v>
      </c>
      <c r="E50" s="59">
        <v>664</v>
      </c>
      <c r="F50" s="59">
        <v>6664</v>
      </c>
      <c r="G50" s="59">
        <v>0</v>
      </c>
      <c r="H50" s="59">
        <v>0</v>
      </c>
    </row>
    <row r="51" spans="1:8" ht="29.4" customHeight="1" x14ac:dyDescent="0.3">
      <c r="A51" s="91"/>
      <c r="B51" s="91"/>
      <c r="C51" s="91"/>
      <c r="D51" s="91"/>
      <c r="E51" s="91"/>
      <c r="F51" s="91"/>
      <c r="G51" s="91"/>
      <c r="H51" s="91"/>
    </row>
    <row r="52" spans="1:8" ht="29.4" customHeight="1" x14ac:dyDescent="0.3">
      <c r="A52" s="91"/>
      <c r="B52" s="91"/>
      <c r="C52" s="91"/>
      <c r="D52" s="91"/>
      <c r="E52" s="91"/>
      <c r="F52" s="91"/>
      <c r="G52" s="91"/>
      <c r="H52" s="91"/>
    </row>
    <row r="53" spans="1:8" ht="15.6" x14ac:dyDescent="0.3">
      <c r="A53" s="150" t="s">
        <v>36</v>
      </c>
      <c r="B53" s="168"/>
      <c r="C53" s="168"/>
      <c r="D53" s="168"/>
      <c r="E53" s="168"/>
      <c r="F53" s="168"/>
      <c r="G53" s="168"/>
      <c r="H53" s="168"/>
    </row>
    <row r="56" spans="1:8" x14ac:dyDescent="0.3">
      <c r="A56" s="123" t="s">
        <v>5</v>
      </c>
      <c r="B56" s="13" t="s">
        <v>6</v>
      </c>
      <c r="C56" s="13" t="s">
        <v>9</v>
      </c>
      <c r="D56" s="13" t="s">
        <v>297</v>
      </c>
      <c r="E56" s="123" t="s">
        <v>308</v>
      </c>
      <c r="F56" s="123" t="s">
        <v>295</v>
      </c>
      <c r="G56" s="139" t="s">
        <v>318</v>
      </c>
      <c r="H56" s="139" t="s">
        <v>320</v>
      </c>
    </row>
    <row r="57" spans="1:8" ht="15.75" customHeight="1" x14ac:dyDescent="0.3">
      <c r="A57" s="29"/>
      <c r="B57" s="30"/>
      <c r="C57" s="28" t="s">
        <v>1</v>
      </c>
      <c r="D57" s="71">
        <f>D58+D116</f>
        <v>2125634.1399999997</v>
      </c>
      <c r="E57" s="71">
        <f>E58+E116</f>
        <v>2722292</v>
      </c>
      <c r="F57" s="71">
        <f>F58+F116</f>
        <v>3260121</v>
      </c>
      <c r="G57" s="71">
        <f>G58+G116</f>
        <v>3253457</v>
      </c>
      <c r="H57" s="71">
        <f>H58+H116</f>
        <v>3253457</v>
      </c>
    </row>
    <row r="58" spans="1:8" ht="15.75" customHeight="1" x14ac:dyDescent="0.3">
      <c r="A58" s="8">
        <v>3</v>
      </c>
      <c r="B58" s="8"/>
      <c r="C58" s="8" t="s">
        <v>10</v>
      </c>
      <c r="D58" s="64">
        <f>D59+D68+D101+D106+D109+D113</f>
        <v>2093024.5799999998</v>
      </c>
      <c r="E58" s="64">
        <f>E59+E68+E101+E106+E109+E113</f>
        <v>2679984</v>
      </c>
      <c r="F58" s="64">
        <f>F59+F68+F101+F106+F109+F113</f>
        <v>3214813</v>
      </c>
      <c r="G58" s="64">
        <f>G59+G68+G101+G106+G109+G113</f>
        <v>3208149</v>
      </c>
      <c r="H58" s="64">
        <f>H59+H68+H101+H106+H109+H113</f>
        <v>3208149</v>
      </c>
    </row>
    <row r="59" spans="1:8" x14ac:dyDescent="0.3">
      <c r="A59" s="8"/>
      <c r="B59" s="8">
        <v>31</v>
      </c>
      <c r="C59" s="8" t="s">
        <v>11</v>
      </c>
      <c r="D59" s="63">
        <f>+D60+D64+D66</f>
        <v>1710431.0999999999</v>
      </c>
      <c r="E59" s="63">
        <f>+E60+E64+E66</f>
        <v>2164476</v>
      </c>
      <c r="F59" s="63">
        <f>+F60+F64+F66</f>
        <v>2640553</v>
      </c>
      <c r="G59" s="63">
        <v>2640553</v>
      </c>
      <c r="H59" s="63">
        <v>2640553</v>
      </c>
    </row>
    <row r="60" spans="1:8" hidden="1" x14ac:dyDescent="0.3">
      <c r="A60" s="8"/>
      <c r="B60" s="8">
        <v>311</v>
      </c>
      <c r="C60" s="8" t="s">
        <v>261</v>
      </c>
      <c r="D60" s="63">
        <f>+D61+D62+D63</f>
        <v>1407746.3499999999</v>
      </c>
      <c r="E60" s="63">
        <f>+E61+E62+E63</f>
        <v>1791519</v>
      </c>
      <c r="F60" s="63">
        <f>+F61+F62+F63</f>
        <v>2202820</v>
      </c>
      <c r="G60" s="63">
        <f>+G61+G62+G63</f>
        <v>0</v>
      </c>
      <c r="H60" s="63">
        <f>+H61+H62+H63</f>
        <v>0</v>
      </c>
    </row>
    <row r="61" spans="1:8" ht="31.2" hidden="1" customHeight="1" x14ac:dyDescent="0.3">
      <c r="A61" s="8"/>
      <c r="B61" s="11">
        <v>3111</v>
      </c>
      <c r="C61" s="11" t="s">
        <v>192</v>
      </c>
      <c r="D61" s="60">
        <v>1368693.15</v>
      </c>
      <c r="E61" s="61">
        <v>1717919</v>
      </c>
      <c r="F61" s="61">
        <v>2120788</v>
      </c>
      <c r="G61" s="61"/>
      <c r="H61" s="61"/>
    </row>
    <row r="62" spans="1:8" ht="41.4" hidden="1" customHeight="1" x14ac:dyDescent="0.3">
      <c r="A62" s="8"/>
      <c r="B62" s="11">
        <v>3113</v>
      </c>
      <c r="C62" s="11" t="s">
        <v>193</v>
      </c>
      <c r="D62" s="60">
        <v>30319.99</v>
      </c>
      <c r="E62" s="61">
        <v>58400</v>
      </c>
      <c r="F62" s="61">
        <v>58400</v>
      </c>
      <c r="G62" s="61"/>
      <c r="H62" s="61"/>
    </row>
    <row r="63" spans="1:8" ht="15.6" hidden="1" customHeight="1" x14ac:dyDescent="0.3">
      <c r="A63" s="8"/>
      <c r="B63" s="11">
        <v>3114</v>
      </c>
      <c r="C63" s="11" t="s">
        <v>194</v>
      </c>
      <c r="D63" s="60">
        <v>8733.2099999999991</v>
      </c>
      <c r="E63" s="61">
        <v>15200</v>
      </c>
      <c r="F63" s="61">
        <v>23632</v>
      </c>
      <c r="G63" s="61"/>
      <c r="H63" s="61"/>
    </row>
    <row r="64" spans="1:8" hidden="1" x14ac:dyDescent="0.3">
      <c r="A64" s="8"/>
      <c r="B64" s="8">
        <v>312</v>
      </c>
      <c r="C64" s="8" t="s">
        <v>195</v>
      </c>
      <c r="D64" s="63">
        <f>+D65</f>
        <v>70577.06</v>
      </c>
      <c r="E64" s="63">
        <f>+E65</f>
        <v>85500</v>
      </c>
      <c r="F64" s="63">
        <f>+F65</f>
        <v>87800</v>
      </c>
      <c r="G64" s="63">
        <f>+G65</f>
        <v>0</v>
      </c>
      <c r="H64" s="63">
        <f>+H65</f>
        <v>0</v>
      </c>
    </row>
    <row r="65" spans="1:8" hidden="1" x14ac:dyDescent="0.3">
      <c r="A65" s="8"/>
      <c r="B65" s="11">
        <v>3121</v>
      </c>
      <c r="C65" s="11" t="s">
        <v>195</v>
      </c>
      <c r="D65" s="60">
        <v>70577.06</v>
      </c>
      <c r="E65" s="61">
        <v>85500</v>
      </c>
      <c r="F65" s="61">
        <v>87800</v>
      </c>
      <c r="G65" s="61"/>
      <c r="H65" s="61"/>
    </row>
    <row r="66" spans="1:8" hidden="1" x14ac:dyDescent="0.3">
      <c r="A66" s="8"/>
      <c r="B66" s="8">
        <v>313</v>
      </c>
      <c r="C66" s="8" t="s">
        <v>262</v>
      </c>
      <c r="D66" s="63">
        <f>+D67</f>
        <v>232107.69</v>
      </c>
      <c r="E66" s="63">
        <f>+E67</f>
        <v>287457</v>
      </c>
      <c r="F66" s="63">
        <f>+F67</f>
        <v>349933</v>
      </c>
      <c r="G66" s="63">
        <f>+G67</f>
        <v>0</v>
      </c>
      <c r="H66" s="63">
        <f>+H67</f>
        <v>0</v>
      </c>
    </row>
    <row r="67" spans="1:8" hidden="1" x14ac:dyDescent="0.3">
      <c r="A67" s="8"/>
      <c r="B67" s="11">
        <v>3132</v>
      </c>
      <c r="C67" s="11" t="s">
        <v>263</v>
      </c>
      <c r="D67" s="60">
        <v>232107.69</v>
      </c>
      <c r="E67" s="61">
        <v>287457</v>
      </c>
      <c r="F67" s="61">
        <v>349933</v>
      </c>
      <c r="G67" s="61"/>
      <c r="H67" s="61"/>
    </row>
    <row r="68" spans="1:8" x14ac:dyDescent="0.3">
      <c r="A68" s="9"/>
      <c r="B68" s="127">
        <v>32</v>
      </c>
      <c r="C68" s="127" t="s">
        <v>20</v>
      </c>
      <c r="D68" s="64">
        <f>+D69+D74+D81+D91+D93</f>
        <v>356894.93</v>
      </c>
      <c r="E68" s="64">
        <f>+E69+E74+E81+E91+E93</f>
        <v>486438</v>
      </c>
      <c r="F68" s="64">
        <f>+F69+F74+F81+F91+F93</f>
        <v>541620</v>
      </c>
      <c r="G68" s="64">
        <v>535076</v>
      </c>
      <c r="H68" s="64">
        <v>535076</v>
      </c>
    </row>
    <row r="69" spans="1:8" hidden="1" x14ac:dyDescent="0.3">
      <c r="A69" s="9"/>
      <c r="B69" s="127">
        <v>321</v>
      </c>
      <c r="C69" s="127" t="s">
        <v>264</v>
      </c>
      <c r="D69" s="63">
        <f>+D70+D71+D72+D73</f>
        <v>35418.629999999997</v>
      </c>
      <c r="E69" s="63">
        <f>+E70+E71+E72+E73</f>
        <v>50116</v>
      </c>
      <c r="F69" s="63">
        <f>+F70+F71+F72+F73</f>
        <v>53456</v>
      </c>
      <c r="G69" s="63">
        <f>+G70+G71+G72+G73</f>
        <v>0</v>
      </c>
      <c r="H69" s="63">
        <f>+H70+H71+H72+H73</f>
        <v>0</v>
      </c>
    </row>
    <row r="70" spans="1:8" hidden="1" x14ac:dyDescent="0.3">
      <c r="A70" s="9"/>
      <c r="B70" s="9">
        <v>3211</v>
      </c>
      <c r="C70" s="9" t="s">
        <v>162</v>
      </c>
      <c r="D70" s="60">
        <v>6723.65</v>
      </c>
      <c r="E70" s="61">
        <v>9878</v>
      </c>
      <c r="F70" s="61">
        <v>9878</v>
      </c>
      <c r="G70" s="61"/>
      <c r="H70" s="61"/>
    </row>
    <row r="71" spans="1:8" hidden="1" x14ac:dyDescent="0.3">
      <c r="A71" s="9"/>
      <c r="B71" s="9">
        <v>3212</v>
      </c>
      <c r="C71" s="9" t="s">
        <v>265</v>
      </c>
      <c r="D71" s="60">
        <v>27448.23</v>
      </c>
      <c r="E71" s="61">
        <v>38637</v>
      </c>
      <c r="F71" s="61">
        <v>41977</v>
      </c>
      <c r="G71" s="61"/>
      <c r="H71" s="61"/>
    </row>
    <row r="72" spans="1:8" hidden="1" x14ac:dyDescent="0.3">
      <c r="A72" s="9"/>
      <c r="B72" s="9">
        <v>3213</v>
      </c>
      <c r="C72" s="9" t="s">
        <v>163</v>
      </c>
      <c r="D72" s="60">
        <v>1246.75</v>
      </c>
      <c r="E72" s="61">
        <v>1287</v>
      </c>
      <c r="F72" s="61">
        <v>1287</v>
      </c>
      <c r="G72" s="61"/>
      <c r="H72" s="61"/>
    </row>
    <row r="73" spans="1:8" hidden="1" x14ac:dyDescent="0.3">
      <c r="A73" s="9"/>
      <c r="B73" s="9">
        <v>3214</v>
      </c>
      <c r="C73" s="9" t="s">
        <v>266</v>
      </c>
      <c r="D73" s="60">
        <v>0</v>
      </c>
      <c r="E73" s="61">
        <v>314</v>
      </c>
      <c r="F73" s="61">
        <v>314</v>
      </c>
      <c r="G73" s="61"/>
      <c r="H73" s="61"/>
    </row>
    <row r="74" spans="1:8" hidden="1" x14ac:dyDescent="0.3">
      <c r="A74" s="9"/>
      <c r="B74" s="127">
        <v>322</v>
      </c>
      <c r="C74" s="127" t="s">
        <v>267</v>
      </c>
      <c r="D74" s="63">
        <f>+D75+D76+D77+D78+D79+D80</f>
        <v>169853.97</v>
      </c>
      <c r="E74" s="63">
        <f>+E75+E76+E77+E78+E79+E80</f>
        <v>277371</v>
      </c>
      <c r="F74" s="63">
        <f>+F75+F76+F77+F78+F79+F80</f>
        <v>304713</v>
      </c>
      <c r="G74" s="63">
        <f>+G75+G76+G77+G78+G79+G80</f>
        <v>0</v>
      </c>
      <c r="H74" s="63">
        <f>+H75+H76+H77+H78+H79+H80</f>
        <v>0</v>
      </c>
    </row>
    <row r="75" spans="1:8" hidden="1" x14ac:dyDescent="0.3">
      <c r="A75" s="9"/>
      <c r="B75" s="9">
        <v>3221</v>
      </c>
      <c r="C75" s="9" t="s">
        <v>268</v>
      </c>
      <c r="D75" s="60">
        <v>21240.32</v>
      </c>
      <c r="E75" s="61">
        <v>14619</v>
      </c>
      <c r="F75" s="61">
        <v>18646</v>
      </c>
      <c r="G75" s="61"/>
      <c r="H75" s="61"/>
    </row>
    <row r="76" spans="1:8" hidden="1" x14ac:dyDescent="0.3">
      <c r="A76" s="9"/>
      <c r="B76" s="9">
        <v>3222</v>
      </c>
      <c r="C76" s="9" t="s">
        <v>216</v>
      </c>
      <c r="D76" s="60">
        <v>122625.04</v>
      </c>
      <c r="E76" s="61">
        <v>205135</v>
      </c>
      <c r="F76" s="61">
        <v>220039</v>
      </c>
      <c r="G76" s="61"/>
      <c r="H76" s="61"/>
    </row>
    <row r="77" spans="1:8" hidden="1" x14ac:dyDescent="0.3">
      <c r="A77" s="9"/>
      <c r="B77" s="9">
        <v>3223</v>
      </c>
      <c r="C77" s="9" t="s">
        <v>167</v>
      </c>
      <c r="D77" s="60">
        <v>18915.689999999999</v>
      </c>
      <c r="E77" s="61">
        <v>44480</v>
      </c>
      <c r="F77" s="61">
        <v>52791</v>
      </c>
      <c r="G77" s="61"/>
      <c r="H77" s="61"/>
    </row>
    <row r="78" spans="1:8" hidden="1" x14ac:dyDescent="0.3">
      <c r="A78" s="9"/>
      <c r="B78" s="9">
        <v>3224</v>
      </c>
      <c r="C78" s="9" t="s">
        <v>269</v>
      </c>
      <c r="D78" s="60">
        <v>4167.49</v>
      </c>
      <c r="E78" s="61">
        <v>5470</v>
      </c>
      <c r="F78" s="61">
        <v>5470</v>
      </c>
      <c r="G78" s="61"/>
      <c r="H78" s="61"/>
    </row>
    <row r="79" spans="1:8" hidden="1" x14ac:dyDescent="0.3">
      <c r="A79" s="9"/>
      <c r="B79" s="9">
        <v>3225</v>
      </c>
      <c r="C79" s="9" t="s">
        <v>169</v>
      </c>
      <c r="D79" s="60">
        <v>2017.89</v>
      </c>
      <c r="E79" s="61">
        <v>6269</v>
      </c>
      <c r="F79" s="61">
        <v>6369</v>
      </c>
      <c r="G79" s="61"/>
      <c r="H79" s="61"/>
    </row>
    <row r="80" spans="1:8" hidden="1" x14ac:dyDescent="0.3">
      <c r="A80" s="9"/>
      <c r="B80" s="9">
        <v>3227</v>
      </c>
      <c r="C80" s="9" t="s">
        <v>270</v>
      </c>
      <c r="D80" s="60">
        <v>887.54</v>
      </c>
      <c r="E80" s="61">
        <v>1398</v>
      </c>
      <c r="F80" s="61">
        <v>1398</v>
      </c>
      <c r="G80" s="61"/>
      <c r="H80" s="61"/>
    </row>
    <row r="81" spans="1:8" hidden="1" x14ac:dyDescent="0.3">
      <c r="A81" s="9"/>
      <c r="B81" s="127">
        <v>323</v>
      </c>
      <c r="C81" s="127" t="s">
        <v>271</v>
      </c>
      <c r="D81" s="63">
        <f>+D82+D83+D84+D85+D86+D87+D88+D89+D90</f>
        <v>142726.98000000001</v>
      </c>
      <c r="E81" s="63">
        <f>+E82+E83+E84+E85+E86+E87+E88+E89+E90</f>
        <v>144228</v>
      </c>
      <c r="F81" s="63">
        <f>+F82+F83+F84+F85+F86+F87+F88+F89+F90</f>
        <v>168413</v>
      </c>
      <c r="G81" s="63">
        <f>+G82+G83+G84+G85+G86+G87+G88+G89+G90</f>
        <v>0</v>
      </c>
      <c r="H81" s="63">
        <f>+H82+H83+H84+H85+H86+H87+H88+H89+H90</f>
        <v>0</v>
      </c>
    </row>
    <row r="82" spans="1:8" hidden="1" x14ac:dyDescent="0.3">
      <c r="A82" s="9"/>
      <c r="B82" s="9">
        <v>3231</v>
      </c>
      <c r="C82" s="9" t="s">
        <v>226</v>
      </c>
      <c r="D82" s="60">
        <v>10129.719999999999</v>
      </c>
      <c r="E82" s="61">
        <v>20093</v>
      </c>
      <c r="F82" s="61">
        <v>20423</v>
      </c>
      <c r="G82" s="61"/>
      <c r="H82" s="61"/>
    </row>
    <row r="83" spans="1:8" hidden="1" x14ac:dyDescent="0.3">
      <c r="A83" s="9"/>
      <c r="B83" s="9">
        <v>3232</v>
      </c>
      <c r="C83" s="9" t="s">
        <v>272</v>
      </c>
      <c r="D83" s="60">
        <v>16275.37</v>
      </c>
      <c r="E83" s="61">
        <v>13384</v>
      </c>
      <c r="F83" s="61">
        <v>13384</v>
      </c>
      <c r="G83" s="61"/>
      <c r="H83" s="61"/>
    </row>
    <row r="84" spans="1:8" hidden="1" x14ac:dyDescent="0.3">
      <c r="A84" s="9"/>
      <c r="B84" s="9">
        <v>3233</v>
      </c>
      <c r="C84" s="9" t="s">
        <v>174</v>
      </c>
      <c r="D84" s="60">
        <v>1445.81</v>
      </c>
      <c r="E84" s="61">
        <v>1348</v>
      </c>
      <c r="F84" s="61">
        <v>1448</v>
      </c>
      <c r="G84" s="61"/>
      <c r="H84" s="61"/>
    </row>
    <row r="85" spans="1:8" hidden="1" x14ac:dyDescent="0.3">
      <c r="A85" s="9"/>
      <c r="B85" s="9">
        <v>3234</v>
      </c>
      <c r="C85" s="9" t="s">
        <v>175</v>
      </c>
      <c r="D85" s="60">
        <v>13296.69</v>
      </c>
      <c r="E85" s="61">
        <v>8363</v>
      </c>
      <c r="F85" s="61">
        <v>10103</v>
      </c>
      <c r="G85" s="61"/>
      <c r="H85" s="61"/>
    </row>
    <row r="86" spans="1:8" hidden="1" x14ac:dyDescent="0.3">
      <c r="A86" s="9"/>
      <c r="B86" s="9">
        <v>3235</v>
      </c>
      <c r="C86" s="9" t="s">
        <v>177</v>
      </c>
      <c r="D86" s="60">
        <v>85552.58</v>
      </c>
      <c r="E86" s="61">
        <v>83124</v>
      </c>
      <c r="F86" s="61">
        <v>83124</v>
      </c>
      <c r="G86" s="61"/>
      <c r="H86" s="61"/>
    </row>
    <row r="87" spans="1:8" hidden="1" x14ac:dyDescent="0.3">
      <c r="A87" s="9"/>
      <c r="B87" s="9">
        <v>3236</v>
      </c>
      <c r="C87" s="9" t="s">
        <v>205</v>
      </c>
      <c r="D87" s="60">
        <v>4559.8100000000004</v>
      </c>
      <c r="E87" s="61">
        <v>5674</v>
      </c>
      <c r="F87" s="61">
        <v>5674</v>
      </c>
      <c r="G87" s="61"/>
      <c r="H87" s="61"/>
    </row>
    <row r="88" spans="1:8" hidden="1" x14ac:dyDescent="0.3">
      <c r="A88" s="9"/>
      <c r="B88" s="9">
        <v>3237</v>
      </c>
      <c r="C88" s="9" t="s">
        <v>180</v>
      </c>
      <c r="D88" s="60">
        <v>3217.54</v>
      </c>
      <c r="E88" s="61">
        <v>4239</v>
      </c>
      <c r="F88" s="61">
        <v>2609</v>
      </c>
      <c r="G88" s="61"/>
      <c r="H88" s="61"/>
    </row>
    <row r="89" spans="1:8" hidden="1" x14ac:dyDescent="0.3">
      <c r="A89" s="9"/>
      <c r="B89" s="9">
        <v>3238</v>
      </c>
      <c r="C89" s="9" t="s">
        <v>181</v>
      </c>
      <c r="D89" s="60">
        <v>5175.3999999999996</v>
      </c>
      <c r="E89" s="61">
        <v>4717</v>
      </c>
      <c r="F89" s="61">
        <v>4717</v>
      </c>
      <c r="G89" s="61"/>
      <c r="H89" s="61"/>
    </row>
    <row r="90" spans="1:8" hidden="1" x14ac:dyDescent="0.3">
      <c r="A90" s="9"/>
      <c r="B90" s="9">
        <v>3239</v>
      </c>
      <c r="C90" s="9" t="s">
        <v>182</v>
      </c>
      <c r="D90" s="60">
        <v>3074.06</v>
      </c>
      <c r="E90" s="61">
        <v>3286</v>
      </c>
      <c r="F90" s="61">
        <v>26931</v>
      </c>
      <c r="G90" s="61"/>
      <c r="H90" s="61"/>
    </row>
    <row r="91" spans="1:8" hidden="1" x14ac:dyDescent="0.3">
      <c r="A91" s="9"/>
      <c r="B91" s="127">
        <v>324</v>
      </c>
      <c r="C91" s="127" t="s">
        <v>273</v>
      </c>
      <c r="D91" s="63">
        <v>0</v>
      </c>
      <c r="E91" s="64">
        <v>0</v>
      </c>
      <c r="F91" s="64">
        <v>0</v>
      </c>
      <c r="G91" s="64">
        <v>0</v>
      </c>
      <c r="H91" s="64">
        <v>0</v>
      </c>
    </row>
    <row r="92" spans="1:8" hidden="1" x14ac:dyDescent="0.3">
      <c r="A92" s="9"/>
      <c r="B92" s="9">
        <v>3241</v>
      </c>
      <c r="C92" s="9" t="s">
        <v>273</v>
      </c>
      <c r="D92" s="60">
        <v>0</v>
      </c>
      <c r="E92" s="61">
        <v>0</v>
      </c>
      <c r="F92" s="61">
        <v>0</v>
      </c>
      <c r="G92" s="61"/>
      <c r="H92" s="61"/>
    </row>
    <row r="93" spans="1:8" hidden="1" x14ac:dyDescent="0.3">
      <c r="A93" s="9"/>
      <c r="B93" s="127">
        <v>329</v>
      </c>
      <c r="C93" s="127" t="s">
        <v>274</v>
      </c>
      <c r="D93" s="63">
        <f>+D94+D95+D96+D97+D98+D99+D100</f>
        <v>8895.35</v>
      </c>
      <c r="E93" s="63">
        <f>+E94+E95+E96+E97+E98+E99+E100</f>
        <v>14723</v>
      </c>
      <c r="F93" s="63">
        <f>+F94+F95+F96+F97+F98+F99+F100</f>
        <v>15038</v>
      </c>
      <c r="G93" s="63">
        <f>+G94+G95+G96+G97+G98+G99+G100</f>
        <v>0</v>
      </c>
      <c r="H93" s="63">
        <f>+H94+H95+H96+H97+H98+H99+H100</f>
        <v>0</v>
      </c>
    </row>
    <row r="94" spans="1:8" hidden="1" x14ac:dyDescent="0.3">
      <c r="A94" s="9"/>
      <c r="B94" s="9">
        <v>3291</v>
      </c>
      <c r="C94" s="9" t="s">
        <v>275</v>
      </c>
      <c r="D94" s="60">
        <v>30</v>
      </c>
      <c r="E94" s="61">
        <v>140</v>
      </c>
      <c r="F94" s="61">
        <v>140</v>
      </c>
      <c r="G94" s="61"/>
      <c r="H94" s="61"/>
    </row>
    <row r="95" spans="1:8" hidden="1" x14ac:dyDescent="0.3">
      <c r="A95" s="9"/>
      <c r="B95" s="9">
        <v>3292</v>
      </c>
      <c r="C95" s="9" t="s">
        <v>183</v>
      </c>
      <c r="D95" s="60">
        <v>6661.32</v>
      </c>
      <c r="E95" s="61">
        <v>6339</v>
      </c>
      <c r="F95" s="61">
        <v>6339</v>
      </c>
      <c r="G95" s="61"/>
      <c r="H95" s="61"/>
    </row>
    <row r="96" spans="1:8" hidden="1" x14ac:dyDescent="0.3">
      <c r="A96" s="9"/>
      <c r="B96" s="9">
        <v>3293</v>
      </c>
      <c r="C96" s="9" t="s">
        <v>184</v>
      </c>
      <c r="D96" s="60">
        <v>0</v>
      </c>
      <c r="E96" s="61">
        <v>1359</v>
      </c>
      <c r="F96" s="61">
        <v>1574</v>
      </c>
      <c r="G96" s="61"/>
      <c r="H96" s="61"/>
    </row>
    <row r="97" spans="1:8" hidden="1" x14ac:dyDescent="0.3">
      <c r="A97" s="9"/>
      <c r="B97" s="9">
        <v>3294</v>
      </c>
      <c r="C97" s="9" t="s">
        <v>276</v>
      </c>
      <c r="D97" s="60">
        <v>188.09</v>
      </c>
      <c r="E97" s="61">
        <v>1331</v>
      </c>
      <c r="F97" s="61">
        <v>1331</v>
      </c>
      <c r="G97" s="61"/>
      <c r="H97" s="61"/>
    </row>
    <row r="98" spans="1:8" hidden="1" x14ac:dyDescent="0.3">
      <c r="A98" s="9"/>
      <c r="B98" s="9">
        <v>3295</v>
      </c>
      <c r="C98" s="9" t="s">
        <v>186</v>
      </c>
      <c r="D98" s="60">
        <v>276.93</v>
      </c>
      <c r="E98" s="61">
        <v>2803</v>
      </c>
      <c r="F98" s="61">
        <v>2803</v>
      </c>
      <c r="G98" s="61"/>
      <c r="H98" s="61"/>
    </row>
    <row r="99" spans="1:8" hidden="1" x14ac:dyDescent="0.3">
      <c r="A99" s="9"/>
      <c r="B99" s="9">
        <v>3296</v>
      </c>
      <c r="C99" s="9" t="s">
        <v>277</v>
      </c>
      <c r="D99" s="60">
        <v>0</v>
      </c>
      <c r="E99" s="61">
        <v>0</v>
      </c>
      <c r="F99" s="61">
        <v>0</v>
      </c>
      <c r="G99" s="61"/>
      <c r="H99" s="61"/>
    </row>
    <row r="100" spans="1:8" hidden="1" x14ac:dyDescent="0.3">
      <c r="A100" s="9"/>
      <c r="B100" s="9">
        <v>3299</v>
      </c>
      <c r="C100" s="9" t="s">
        <v>278</v>
      </c>
      <c r="D100" s="60">
        <v>1739.01</v>
      </c>
      <c r="E100" s="61">
        <v>2751</v>
      </c>
      <c r="F100" s="61">
        <v>2851</v>
      </c>
      <c r="G100" s="61"/>
      <c r="H100" s="61"/>
    </row>
    <row r="101" spans="1:8" x14ac:dyDescent="0.3">
      <c r="A101" s="9"/>
      <c r="B101" s="127">
        <v>34</v>
      </c>
      <c r="C101" s="127" t="s">
        <v>57</v>
      </c>
      <c r="D101" s="64">
        <f>+D102</f>
        <v>199.82</v>
      </c>
      <c r="E101" s="64">
        <f>+E102</f>
        <v>154</v>
      </c>
      <c r="F101" s="63">
        <f>+F102</f>
        <v>264</v>
      </c>
      <c r="G101" s="64">
        <v>264</v>
      </c>
      <c r="H101" s="64">
        <v>264</v>
      </c>
    </row>
    <row r="102" spans="1:8" hidden="1" x14ac:dyDescent="0.3">
      <c r="A102" s="9"/>
      <c r="B102" s="127">
        <v>343</v>
      </c>
      <c r="C102" s="127" t="s">
        <v>279</v>
      </c>
      <c r="D102" s="63">
        <f>+D103+D104+D105</f>
        <v>199.82</v>
      </c>
      <c r="E102" s="63">
        <f>+E103+E104+E105</f>
        <v>154</v>
      </c>
      <c r="F102" s="63">
        <f>+F103+F104+F105</f>
        <v>264</v>
      </c>
      <c r="G102" s="63">
        <f>+G103+G104+G105</f>
        <v>0</v>
      </c>
      <c r="H102" s="63">
        <f>+H103+H104+H105</f>
        <v>0</v>
      </c>
    </row>
    <row r="103" spans="1:8" hidden="1" x14ac:dyDescent="0.3">
      <c r="A103" s="9"/>
      <c r="B103" s="9">
        <v>3431</v>
      </c>
      <c r="C103" s="127" t="s">
        <v>280</v>
      </c>
      <c r="D103" s="60">
        <v>199.1</v>
      </c>
      <c r="E103" s="61">
        <v>71</v>
      </c>
      <c r="F103" s="61">
        <v>181</v>
      </c>
      <c r="G103" s="61"/>
      <c r="H103" s="61"/>
    </row>
    <row r="104" spans="1:8" hidden="1" x14ac:dyDescent="0.3">
      <c r="A104" s="9"/>
      <c r="B104" s="9">
        <v>3432</v>
      </c>
      <c r="C104" s="9" t="s">
        <v>281</v>
      </c>
      <c r="D104" s="60">
        <v>0</v>
      </c>
      <c r="E104" s="61">
        <v>10</v>
      </c>
      <c r="F104" s="61">
        <v>10</v>
      </c>
      <c r="G104" s="61"/>
      <c r="H104" s="61"/>
    </row>
    <row r="105" spans="1:8" hidden="1" x14ac:dyDescent="0.3">
      <c r="A105" s="9"/>
      <c r="B105" s="9">
        <v>3433</v>
      </c>
      <c r="C105" s="9" t="s">
        <v>189</v>
      </c>
      <c r="D105" s="60">
        <v>0.72</v>
      </c>
      <c r="E105" s="61">
        <v>73</v>
      </c>
      <c r="F105" s="61">
        <v>73</v>
      </c>
      <c r="G105" s="61"/>
      <c r="H105" s="61"/>
    </row>
    <row r="106" spans="1:8" ht="26.4" x14ac:dyDescent="0.3">
      <c r="A106" s="9"/>
      <c r="B106" s="127">
        <v>36</v>
      </c>
      <c r="C106" s="128" t="s">
        <v>58</v>
      </c>
      <c r="D106" s="63">
        <v>0</v>
      </c>
      <c r="E106" s="64">
        <v>0</v>
      </c>
      <c r="F106" s="64">
        <v>0</v>
      </c>
      <c r="G106" s="64">
        <v>0</v>
      </c>
      <c r="H106" s="64">
        <v>0</v>
      </c>
    </row>
    <row r="107" spans="1:8" ht="39.6" hidden="1" x14ac:dyDescent="0.3">
      <c r="A107" s="9"/>
      <c r="B107" s="127">
        <v>369</v>
      </c>
      <c r="C107" s="128" t="s">
        <v>282</v>
      </c>
      <c r="D107" s="63">
        <v>0</v>
      </c>
      <c r="E107" s="64">
        <v>0</v>
      </c>
      <c r="F107" s="64">
        <v>0</v>
      </c>
      <c r="G107" s="64">
        <v>0</v>
      </c>
      <c r="H107" s="64">
        <v>0</v>
      </c>
    </row>
    <row r="108" spans="1:8" ht="39.6" hidden="1" x14ac:dyDescent="0.3">
      <c r="A108" s="9"/>
      <c r="B108" s="9">
        <v>3691</v>
      </c>
      <c r="C108" s="62" t="s">
        <v>282</v>
      </c>
      <c r="D108" s="60">
        <v>0</v>
      </c>
      <c r="E108" s="61">
        <v>0</v>
      </c>
      <c r="F108" s="61">
        <v>0</v>
      </c>
      <c r="G108" s="61">
        <v>0</v>
      </c>
      <c r="H108" s="61">
        <v>0</v>
      </c>
    </row>
    <row r="109" spans="1:8" ht="39.6" x14ac:dyDescent="0.3">
      <c r="A109" s="9"/>
      <c r="B109" s="127">
        <v>37</v>
      </c>
      <c r="C109" s="128" t="s">
        <v>59</v>
      </c>
      <c r="D109" s="64">
        <f>+D110</f>
        <v>24631.5</v>
      </c>
      <c r="E109" s="64">
        <f>+E110</f>
        <v>28066</v>
      </c>
      <c r="F109" s="64">
        <f>+F110</f>
        <v>31186</v>
      </c>
      <c r="G109" s="64">
        <v>31066</v>
      </c>
      <c r="H109" s="64">
        <v>31066</v>
      </c>
    </row>
    <row r="110" spans="1:8" ht="26.4" hidden="1" x14ac:dyDescent="0.3">
      <c r="A110" s="9"/>
      <c r="B110" s="127">
        <v>372</v>
      </c>
      <c r="C110" s="128" t="s">
        <v>283</v>
      </c>
      <c r="D110" s="63">
        <f>+D111+D112</f>
        <v>24631.5</v>
      </c>
      <c r="E110" s="63">
        <f>+E111+E112</f>
        <v>28066</v>
      </c>
      <c r="F110" s="63">
        <f>+F111+F112</f>
        <v>31186</v>
      </c>
      <c r="G110" s="63">
        <f>+G111+G112</f>
        <v>0</v>
      </c>
      <c r="H110" s="63">
        <f>+H111+H112</f>
        <v>0</v>
      </c>
    </row>
    <row r="111" spans="1:8" ht="26.4" hidden="1" x14ac:dyDescent="0.3">
      <c r="A111" s="9"/>
      <c r="B111" s="9">
        <v>3721</v>
      </c>
      <c r="C111" s="62" t="s">
        <v>284</v>
      </c>
      <c r="D111" s="60">
        <v>0</v>
      </c>
      <c r="E111" s="61">
        <v>66</v>
      </c>
      <c r="F111" s="61">
        <v>66</v>
      </c>
      <c r="G111" s="61"/>
      <c r="H111" s="61"/>
    </row>
    <row r="112" spans="1:8" ht="26.4" hidden="1" x14ac:dyDescent="0.3">
      <c r="A112" s="9"/>
      <c r="B112" s="9">
        <v>3722</v>
      </c>
      <c r="C112" s="62" t="s">
        <v>283</v>
      </c>
      <c r="D112" s="60">
        <v>24631.5</v>
      </c>
      <c r="E112" s="61">
        <v>28000</v>
      </c>
      <c r="F112" s="61">
        <v>31120</v>
      </c>
      <c r="G112" s="61"/>
      <c r="H112" s="61"/>
    </row>
    <row r="113" spans="1:8" x14ac:dyDescent="0.3">
      <c r="A113" s="9"/>
      <c r="B113" s="127">
        <v>38</v>
      </c>
      <c r="C113" s="128" t="s">
        <v>60</v>
      </c>
      <c r="D113" s="64">
        <f t="shared" ref="D113:H114" si="2">+D114</f>
        <v>867.23</v>
      </c>
      <c r="E113" s="64">
        <f t="shared" si="2"/>
        <v>850</v>
      </c>
      <c r="F113" s="64">
        <f t="shared" si="2"/>
        <v>1190</v>
      </c>
      <c r="G113" s="64">
        <v>1190</v>
      </c>
      <c r="H113" s="64">
        <v>1190</v>
      </c>
    </row>
    <row r="114" spans="1:8" hidden="1" x14ac:dyDescent="0.3">
      <c r="A114" s="9"/>
      <c r="B114" s="127">
        <v>381</v>
      </c>
      <c r="C114" s="128" t="s">
        <v>285</v>
      </c>
      <c r="D114" s="64">
        <f t="shared" si="2"/>
        <v>867.23</v>
      </c>
      <c r="E114" s="64">
        <f t="shared" si="2"/>
        <v>850</v>
      </c>
      <c r="F114" s="64">
        <f t="shared" si="2"/>
        <v>1190</v>
      </c>
      <c r="G114" s="64">
        <f t="shared" si="2"/>
        <v>0</v>
      </c>
      <c r="H114" s="64">
        <f t="shared" si="2"/>
        <v>0</v>
      </c>
    </row>
    <row r="115" spans="1:8" hidden="1" x14ac:dyDescent="0.3">
      <c r="A115" s="9"/>
      <c r="B115" s="9">
        <v>3812</v>
      </c>
      <c r="C115" s="62" t="s">
        <v>285</v>
      </c>
      <c r="D115" s="60">
        <v>867.23</v>
      </c>
      <c r="E115" s="61">
        <v>850</v>
      </c>
      <c r="F115" s="61">
        <v>1190</v>
      </c>
      <c r="G115" s="61"/>
      <c r="H115" s="61"/>
    </row>
    <row r="116" spans="1:8" ht="26.4" x14ac:dyDescent="0.3">
      <c r="A116" s="10">
        <v>4</v>
      </c>
      <c r="B116" s="10"/>
      <c r="C116" s="18" t="s">
        <v>12</v>
      </c>
      <c r="D116" s="64">
        <f>D117+D120</f>
        <v>32609.56</v>
      </c>
      <c r="E116" s="64">
        <f>E117+E120</f>
        <v>42308</v>
      </c>
      <c r="F116" s="64">
        <f>F117+F120</f>
        <v>45308</v>
      </c>
      <c r="G116" s="64">
        <f>G117+G120</f>
        <v>45308</v>
      </c>
      <c r="H116" s="64">
        <f>H117+H120</f>
        <v>45308</v>
      </c>
    </row>
    <row r="117" spans="1:8" ht="39.6" x14ac:dyDescent="0.3">
      <c r="A117" s="10"/>
      <c r="B117" s="8">
        <v>41</v>
      </c>
      <c r="C117" s="18" t="s">
        <v>13</v>
      </c>
      <c r="D117" s="63">
        <v>0</v>
      </c>
      <c r="E117" s="64">
        <v>0</v>
      </c>
      <c r="F117" s="64">
        <v>0</v>
      </c>
      <c r="G117" s="64">
        <v>0</v>
      </c>
      <c r="H117" s="64">
        <v>0</v>
      </c>
    </row>
    <row r="118" spans="1:8" hidden="1" x14ac:dyDescent="0.3">
      <c r="A118" s="10"/>
      <c r="B118" s="8">
        <v>412</v>
      </c>
      <c r="C118" s="18" t="s">
        <v>286</v>
      </c>
      <c r="D118" s="63">
        <v>0</v>
      </c>
      <c r="E118" s="64">
        <v>0</v>
      </c>
      <c r="F118" s="64">
        <v>0</v>
      </c>
      <c r="G118" s="64">
        <v>0</v>
      </c>
      <c r="H118" s="64">
        <v>0</v>
      </c>
    </row>
    <row r="119" spans="1:8" hidden="1" x14ac:dyDescent="0.3">
      <c r="A119" s="10"/>
      <c r="B119" s="11">
        <v>4126</v>
      </c>
      <c r="C119" s="19" t="s">
        <v>287</v>
      </c>
      <c r="D119" s="60">
        <v>0</v>
      </c>
      <c r="E119" s="61">
        <v>0</v>
      </c>
      <c r="F119" s="61">
        <v>0</v>
      </c>
      <c r="G119" s="61"/>
      <c r="H119" s="61"/>
    </row>
    <row r="120" spans="1:8" ht="39.6" x14ac:dyDescent="0.3">
      <c r="A120" s="10"/>
      <c r="B120" s="10">
        <v>42</v>
      </c>
      <c r="C120" s="18" t="s">
        <v>26</v>
      </c>
      <c r="D120" s="63">
        <f>+D121+D128</f>
        <v>32609.56</v>
      </c>
      <c r="E120" s="63">
        <f>+E121+E128</f>
        <v>42308</v>
      </c>
      <c r="F120" s="63">
        <f>+F121+F128</f>
        <v>45308</v>
      </c>
      <c r="G120" s="63">
        <v>45308</v>
      </c>
      <c r="H120" s="63">
        <v>45308</v>
      </c>
    </row>
    <row r="121" spans="1:8" hidden="1" x14ac:dyDescent="0.3">
      <c r="A121" s="106"/>
      <c r="B121" s="129">
        <v>422</v>
      </c>
      <c r="C121" s="81" t="s">
        <v>288</v>
      </c>
      <c r="D121" s="69">
        <f>+D122+D123+D124+D125+D126+D127</f>
        <v>25515.280000000002</v>
      </c>
      <c r="E121" s="69">
        <f>+E122+E123+E124+E125+E126+E127</f>
        <v>31216</v>
      </c>
      <c r="F121" s="69">
        <f>+F122+F123+F124+F125+F126+F127</f>
        <v>31216</v>
      </c>
      <c r="G121" s="69">
        <f>+G122+G123+G124+G125+G126+G127</f>
        <v>0</v>
      </c>
      <c r="H121" s="69">
        <f>+H122+H123+H124+H125+H126+H127</f>
        <v>0</v>
      </c>
    </row>
    <row r="122" spans="1:8" hidden="1" x14ac:dyDescent="0.3">
      <c r="A122" s="106"/>
      <c r="B122" s="130">
        <v>4221</v>
      </c>
      <c r="C122" s="79" t="s">
        <v>289</v>
      </c>
      <c r="D122" s="59">
        <v>19020.88</v>
      </c>
      <c r="E122" s="59">
        <v>20457</v>
      </c>
      <c r="F122" s="59">
        <v>20457</v>
      </c>
      <c r="G122" s="59"/>
      <c r="H122" s="59"/>
    </row>
    <row r="123" spans="1:8" hidden="1" x14ac:dyDescent="0.3">
      <c r="A123" s="106"/>
      <c r="B123" s="130">
        <v>4222</v>
      </c>
      <c r="C123" s="79" t="s">
        <v>208</v>
      </c>
      <c r="D123" s="59">
        <v>0</v>
      </c>
      <c r="E123" s="59">
        <v>2233</v>
      </c>
      <c r="F123" s="59">
        <v>2233</v>
      </c>
      <c r="G123" s="59"/>
      <c r="H123" s="59"/>
    </row>
    <row r="124" spans="1:8" hidden="1" x14ac:dyDescent="0.3">
      <c r="A124" s="106"/>
      <c r="B124" s="130">
        <v>4223</v>
      </c>
      <c r="C124" s="79" t="s">
        <v>209</v>
      </c>
      <c r="D124" s="59">
        <v>4492.5</v>
      </c>
      <c r="E124" s="59">
        <v>2764</v>
      </c>
      <c r="F124" s="59">
        <v>2764</v>
      </c>
      <c r="G124" s="59"/>
      <c r="H124" s="59"/>
    </row>
    <row r="125" spans="1:8" hidden="1" x14ac:dyDescent="0.3">
      <c r="A125" s="106"/>
      <c r="B125" s="130">
        <v>4225</v>
      </c>
      <c r="C125" s="79" t="s">
        <v>210</v>
      </c>
      <c r="D125" s="59">
        <v>0</v>
      </c>
      <c r="E125" s="59">
        <v>2233</v>
      </c>
      <c r="F125" s="59">
        <v>1376</v>
      </c>
      <c r="G125" s="59"/>
      <c r="H125" s="59"/>
    </row>
    <row r="126" spans="1:8" hidden="1" x14ac:dyDescent="0.3">
      <c r="A126" s="106"/>
      <c r="B126" s="130">
        <v>4226</v>
      </c>
      <c r="C126" s="79" t="s">
        <v>290</v>
      </c>
      <c r="D126" s="59">
        <v>0</v>
      </c>
      <c r="E126" s="59">
        <v>2182</v>
      </c>
      <c r="F126" s="59">
        <v>2182</v>
      </c>
      <c r="G126" s="59"/>
      <c r="H126" s="59"/>
    </row>
    <row r="127" spans="1:8" hidden="1" x14ac:dyDescent="0.3">
      <c r="A127" s="106"/>
      <c r="B127" s="130">
        <v>4227</v>
      </c>
      <c r="C127" s="79" t="s">
        <v>291</v>
      </c>
      <c r="D127" s="59">
        <v>2001.9</v>
      </c>
      <c r="E127" s="59">
        <v>1347</v>
      </c>
      <c r="F127" s="59">
        <v>2204</v>
      </c>
      <c r="G127" s="59"/>
      <c r="H127" s="59"/>
    </row>
    <row r="128" spans="1:8" hidden="1" x14ac:dyDescent="0.3">
      <c r="A128" s="106"/>
      <c r="B128" s="130">
        <v>424</v>
      </c>
      <c r="C128" s="79" t="s">
        <v>292</v>
      </c>
      <c r="D128" s="69">
        <f>+D129</f>
        <v>7094.28</v>
      </c>
      <c r="E128" s="69">
        <f>+E129</f>
        <v>11092</v>
      </c>
      <c r="F128" s="69">
        <f>+F129</f>
        <v>14092</v>
      </c>
      <c r="G128" s="69">
        <f>+G129</f>
        <v>0</v>
      </c>
      <c r="H128" s="69">
        <f>+H129</f>
        <v>0</v>
      </c>
    </row>
    <row r="129" spans="1:8" hidden="1" x14ac:dyDescent="0.3">
      <c r="A129" s="106"/>
      <c r="B129" s="130">
        <v>4241</v>
      </c>
      <c r="C129" s="79" t="s">
        <v>213</v>
      </c>
      <c r="D129" s="59">
        <v>7094.28</v>
      </c>
      <c r="E129" s="59">
        <v>11092</v>
      </c>
      <c r="F129" s="59">
        <v>14092</v>
      </c>
      <c r="G129" s="59"/>
      <c r="H129" s="59"/>
    </row>
  </sheetData>
  <mergeCells count="5">
    <mergeCell ref="A53:H53"/>
    <mergeCell ref="A1:H1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"/>
  <sheetViews>
    <sheetView zoomScale="90" zoomScaleNormal="90" workbookViewId="0">
      <selection activeCell="F20" sqref="F20"/>
    </sheetView>
  </sheetViews>
  <sheetFormatPr defaultRowHeight="14.4" x14ac:dyDescent="0.3"/>
  <cols>
    <col min="1" max="6" width="25.33203125" customWidth="1"/>
    <col min="8" max="8" width="9.44140625" bestFit="1" customWidth="1"/>
  </cols>
  <sheetData>
    <row r="1" spans="1:6" ht="42" customHeight="1" x14ac:dyDescent="0.3">
      <c r="A1" s="150"/>
      <c r="B1" s="150"/>
      <c r="C1" s="150"/>
      <c r="D1" s="150"/>
      <c r="E1" s="150"/>
      <c r="F1" s="15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75" customHeight="1" x14ac:dyDescent="0.3">
      <c r="A3" s="150" t="s">
        <v>17</v>
      </c>
      <c r="B3" s="150"/>
      <c r="C3" s="150"/>
      <c r="D3" s="150"/>
      <c r="E3" s="150"/>
      <c r="F3" s="150"/>
    </row>
    <row r="4" spans="1:6" ht="17.399999999999999" x14ac:dyDescent="0.3">
      <c r="B4" s="4"/>
      <c r="C4" s="4"/>
      <c r="D4" s="4"/>
      <c r="E4" s="5"/>
      <c r="F4" s="5"/>
    </row>
    <row r="5" spans="1:6" ht="18" customHeight="1" x14ac:dyDescent="0.3">
      <c r="A5" s="150" t="s">
        <v>4</v>
      </c>
      <c r="B5" s="150"/>
      <c r="C5" s="150"/>
      <c r="D5" s="150"/>
      <c r="E5" s="150"/>
      <c r="F5" s="150"/>
    </row>
    <row r="6" spans="1:6" ht="17.399999999999999" x14ac:dyDescent="0.3">
      <c r="A6" s="4"/>
      <c r="B6" s="4"/>
      <c r="C6" s="4"/>
      <c r="D6" s="4"/>
      <c r="E6" s="5"/>
      <c r="F6" s="5"/>
    </row>
    <row r="7" spans="1:6" ht="15.75" customHeight="1" x14ac:dyDescent="0.3">
      <c r="A7" s="150" t="s">
        <v>37</v>
      </c>
      <c r="B7" s="150"/>
      <c r="C7" s="150"/>
      <c r="D7" s="150"/>
      <c r="E7" s="150"/>
      <c r="F7" s="150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4" t="s">
        <v>39</v>
      </c>
      <c r="B9" s="13" t="s">
        <v>297</v>
      </c>
      <c r="C9" s="14" t="s">
        <v>314</v>
      </c>
      <c r="D9" s="14" t="s">
        <v>295</v>
      </c>
      <c r="E9" s="14" t="s">
        <v>315</v>
      </c>
      <c r="F9" s="14" t="s">
        <v>316</v>
      </c>
    </row>
    <row r="10" spans="1:6" x14ac:dyDescent="0.3">
      <c r="A10" s="31" t="s">
        <v>0</v>
      </c>
      <c r="B10" s="131">
        <f>B13+B15+B18+B21+B23+B11</f>
        <v>2129575.38</v>
      </c>
      <c r="C10" s="71">
        <f>C11+C13+C15+C18+C21+C23</f>
        <v>2722292</v>
      </c>
      <c r="D10" s="71">
        <f>D11+D13+D15+D18+D21+D23</f>
        <v>3260121</v>
      </c>
      <c r="E10" s="71">
        <f>E11+E13+E15+E18+E21+E23</f>
        <v>3253457</v>
      </c>
      <c r="F10" s="71">
        <f>F11+F13+F15+F18+F21+F23</f>
        <v>3253457</v>
      </c>
    </row>
    <row r="11" spans="1:6" x14ac:dyDescent="0.3">
      <c r="A11" s="18" t="s">
        <v>42</v>
      </c>
      <c r="B11" s="63">
        <f>B12</f>
        <v>211534.82</v>
      </c>
      <c r="C11" s="64">
        <f>+C12</f>
        <v>318790</v>
      </c>
      <c r="D11" s="64">
        <f>+D12</f>
        <v>441408</v>
      </c>
      <c r="E11" s="64">
        <f>+E12</f>
        <v>441408</v>
      </c>
      <c r="F11" s="64">
        <f>+F12</f>
        <v>441408</v>
      </c>
    </row>
    <row r="12" spans="1:6" x14ac:dyDescent="0.3">
      <c r="A12" s="12" t="s">
        <v>82</v>
      </c>
      <c r="B12" s="60">
        <v>211534.82</v>
      </c>
      <c r="C12" s="61">
        <v>318790</v>
      </c>
      <c r="D12" s="140">
        <v>441408</v>
      </c>
      <c r="E12" s="61">
        <v>441408</v>
      </c>
      <c r="F12" s="61">
        <v>441408</v>
      </c>
    </row>
    <row r="13" spans="1:6" x14ac:dyDescent="0.3">
      <c r="A13" s="18" t="s">
        <v>43</v>
      </c>
      <c r="B13" s="63">
        <f>B14</f>
        <v>147.22</v>
      </c>
      <c r="C13" s="64">
        <f>+C14</f>
        <v>4957</v>
      </c>
      <c r="D13" s="64">
        <f>+D14</f>
        <v>4957</v>
      </c>
      <c r="E13" s="64">
        <f>+E14</f>
        <v>4957</v>
      </c>
      <c r="F13" s="64">
        <f>+F14</f>
        <v>4957</v>
      </c>
    </row>
    <row r="14" spans="1:6" x14ac:dyDescent="0.3">
      <c r="A14" s="12" t="s">
        <v>83</v>
      </c>
      <c r="B14" s="60">
        <v>147.22</v>
      </c>
      <c r="C14" s="61">
        <v>4957</v>
      </c>
      <c r="D14" s="61">
        <v>4957</v>
      </c>
      <c r="E14" s="61">
        <v>4957</v>
      </c>
      <c r="F14" s="61">
        <v>4957</v>
      </c>
    </row>
    <row r="15" spans="1:6" ht="26.4" x14ac:dyDescent="0.3">
      <c r="A15" s="18" t="s">
        <v>41</v>
      </c>
      <c r="B15" s="64">
        <f>+B16+B17</f>
        <v>76450.44</v>
      </c>
      <c r="C15" s="64">
        <f>+C16+C17</f>
        <v>170664</v>
      </c>
      <c r="D15" s="64">
        <f>+D16+D17</f>
        <v>186282</v>
      </c>
      <c r="E15" s="64">
        <f>+E16+E17</f>
        <v>185618</v>
      </c>
      <c r="F15" s="64">
        <f>+F16+F17</f>
        <v>185618</v>
      </c>
    </row>
    <row r="16" spans="1:6" ht="26.4" x14ac:dyDescent="0.3">
      <c r="A16" s="65" t="s">
        <v>84</v>
      </c>
      <c r="B16" s="60">
        <v>76450.44</v>
      </c>
      <c r="C16" s="61">
        <v>170000</v>
      </c>
      <c r="D16" s="140">
        <v>185618</v>
      </c>
      <c r="E16" s="61">
        <v>185618</v>
      </c>
      <c r="F16" s="61">
        <v>185618</v>
      </c>
    </row>
    <row r="17" spans="1:6" ht="21.75" customHeight="1" x14ac:dyDescent="0.3">
      <c r="A17" s="65" t="s">
        <v>85</v>
      </c>
      <c r="B17" s="60">
        <v>0</v>
      </c>
      <c r="C17" s="61">
        <v>664</v>
      </c>
      <c r="D17" s="61">
        <v>664</v>
      </c>
      <c r="E17" s="61">
        <v>0</v>
      </c>
      <c r="F17" s="61">
        <v>0</v>
      </c>
    </row>
    <row r="18" spans="1:6" x14ac:dyDescent="0.3">
      <c r="A18" s="18" t="s">
        <v>40</v>
      </c>
      <c r="B18" s="64">
        <f>+B19+B20</f>
        <v>1839853.65</v>
      </c>
      <c r="C18" s="64">
        <f>+C19+C20</f>
        <v>2213673</v>
      </c>
      <c r="D18" s="64">
        <f>+D19+D20</f>
        <v>2613266</v>
      </c>
      <c r="E18" s="64">
        <f>+E19+E20</f>
        <v>2607266</v>
      </c>
      <c r="F18" s="64">
        <f>+F19+F20</f>
        <v>2607266</v>
      </c>
    </row>
    <row r="19" spans="1:6" x14ac:dyDescent="0.3">
      <c r="A19" s="65" t="s">
        <v>86</v>
      </c>
      <c r="B19" s="60">
        <v>1839853.65</v>
      </c>
      <c r="C19" s="61">
        <v>2213673</v>
      </c>
      <c r="D19" s="140">
        <v>2607266</v>
      </c>
      <c r="E19" s="61">
        <v>2607266</v>
      </c>
      <c r="F19" s="61">
        <v>2607266</v>
      </c>
    </row>
    <row r="20" spans="1:6" ht="26.25" customHeight="1" x14ac:dyDescent="0.3">
      <c r="A20" s="65" t="s">
        <v>88</v>
      </c>
      <c r="B20" s="60">
        <v>0</v>
      </c>
      <c r="C20" s="61">
        <v>0</v>
      </c>
      <c r="D20" s="61">
        <v>6000</v>
      </c>
      <c r="E20" s="61">
        <v>0</v>
      </c>
      <c r="F20" s="61">
        <v>0</v>
      </c>
    </row>
    <row r="21" spans="1:6" x14ac:dyDescent="0.3">
      <c r="A21" s="18" t="s">
        <v>64</v>
      </c>
      <c r="B21" s="88">
        <f>+B22</f>
        <v>776.43</v>
      </c>
      <c r="C21" s="88">
        <f>+C22</f>
        <v>10226</v>
      </c>
      <c r="D21" s="88">
        <f>+D22</f>
        <v>10226</v>
      </c>
      <c r="E21" s="88">
        <f>+E22</f>
        <v>10226</v>
      </c>
      <c r="F21" s="88">
        <f>+F22</f>
        <v>10226</v>
      </c>
    </row>
    <row r="22" spans="1:6" x14ac:dyDescent="0.3">
      <c r="A22" s="65" t="s">
        <v>87</v>
      </c>
      <c r="B22" s="87">
        <v>776.43</v>
      </c>
      <c r="C22" s="87">
        <v>10226</v>
      </c>
      <c r="D22" s="87">
        <v>10226</v>
      </c>
      <c r="E22" s="87">
        <v>10226</v>
      </c>
      <c r="F22" s="87">
        <v>10226</v>
      </c>
    </row>
    <row r="23" spans="1:6" ht="26.4" x14ac:dyDescent="0.3">
      <c r="A23" s="18" t="s">
        <v>65</v>
      </c>
      <c r="B23" s="88">
        <f>+B24</f>
        <v>812.82</v>
      </c>
      <c r="C23" s="88">
        <f>+C24</f>
        <v>3982</v>
      </c>
      <c r="D23" s="88">
        <f>+D24</f>
        <v>3982</v>
      </c>
      <c r="E23" s="88">
        <f>+E24</f>
        <v>3982</v>
      </c>
      <c r="F23" s="88">
        <f>+F24</f>
        <v>3982</v>
      </c>
    </row>
    <row r="24" spans="1:6" ht="26.4" x14ac:dyDescent="0.3">
      <c r="A24" s="65" t="s">
        <v>92</v>
      </c>
      <c r="B24" s="87">
        <v>812.82</v>
      </c>
      <c r="C24" s="87">
        <v>3982</v>
      </c>
      <c r="D24" s="87">
        <v>3982</v>
      </c>
      <c r="E24" s="87">
        <v>3982</v>
      </c>
      <c r="F24" s="87">
        <v>3982</v>
      </c>
    </row>
    <row r="25" spans="1:6" x14ac:dyDescent="0.3">
      <c r="D25" s="78"/>
      <c r="E25" s="78"/>
    </row>
    <row r="26" spans="1:6" x14ac:dyDescent="0.3">
      <c r="D26" s="78"/>
      <c r="E26" s="78"/>
    </row>
    <row r="27" spans="1:6" ht="15.75" customHeight="1" x14ac:dyDescent="0.3">
      <c r="A27" s="150" t="s">
        <v>38</v>
      </c>
      <c r="B27" s="150"/>
      <c r="C27" s="150"/>
      <c r="D27" s="150"/>
      <c r="E27" s="150"/>
      <c r="F27" s="150"/>
    </row>
    <row r="28" spans="1:6" ht="17.399999999999999" x14ac:dyDescent="0.3">
      <c r="A28" s="4"/>
      <c r="B28" s="4"/>
      <c r="C28" s="4"/>
      <c r="D28" s="4"/>
      <c r="E28" s="5"/>
      <c r="F28" s="5"/>
    </row>
    <row r="29" spans="1:6" ht="26.4" x14ac:dyDescent="0.3">
      <c r="A29" s="14" t="s">
        <v>39</v>
      </c>
      <c r="B29" s="13" t="s">
        <v>297</v>
      </c>
      <c r="C29" s="14" t="s">
        <v>308</v>
      </c>
      <c r="D29" s="14" t="s">
        <v>295</v>
      </c>
      <c r="E29" s="138" t="s">
        <v>315</v>
      </c>
      <c r="F29" s="138" t="s">
        <v>317</v>
      </c>
    </row>
    <row r="30" spans="1:6" x14ac:dyDescent="0.3">
      <c r="A30" s="31" t="s">
        <v>1</v>
      </c>
      <c r="B30" s="76">
        <f>B31+B33+B35+B41+B37+B39+B43</f>
        <v>2125634.14</v>
      </c>
      <c r="C30" s="71">
        <f>C31+C33+C35+C37+C39+C41+C43</f>
        <v>2722292</v>
      </c>
      <c r="D30" s="71">
        <f>D31+D33+D35+D37+D39+D41+D43</f>
        <v>3260121</v>
      </c>
      <c r="E30" s="71">
        <f>E31+E33+E35+E37+E39+E41+E43</f>
        <v>3253457</v>
      </c>
      <c r="F30" s="71">
        <f>F31+F33+F35+F37+F39+F41+F43</f>
        <v>3253457</v>
      </c>
    </row>
    <row r="31" spans="1:6" ht="15.75" customHeight="1" x14ac:dyDescent="0.3">
      <c r="A31" s="18" t="s">
        <v>42</v>
      </c>
      <c r="B31" s="68">
        <f>+B32</f>
        <v>173409.82</v>
      </c>
      <c r="C31" s="68">
        <f>+C32</f>
        <v>318790</v>
      </c>
      <c r="D31" s="68">
        <f>+D32</f>
        <v>441408</v>
      </c>
      <c r="E31" s="68">
        <f>+E32</f>
        <v>441408</v>
      </c>
      <c r="F31" s="68">
        <f>+F32</f>
        <v>441408</v>
      </c>
    </row>
    <row r="32" spans="1:6" ht="27.6" customHeight="1" x14ac:dyDescent="0.3">
      <c r="A32" s="12" t="s">
        <v>82</v>
      </c>
      <c r="B32" s="75">
        <v>173409.82</v>
      </c>
      <c r="C32" s="66">
        <v>318790</v>
      </c>
      <c r="D32" s="141">
        <v>441408</v>
      </c>
      <c r="E32" s="61">
        <v>441408</v>
      </c>
      <c r="F32" s="61">
        <v>441408</v>
      </c>
    </row>
    <row r="33" spans="1:6" x14ac:dyDescent="0.3">
      <c r="A33" s="18" t="s">
        <v>43</v>
      </c>
      <c r="B33" s="74">
        <f>B34</f>
        <v>147.22</v>
      </c>
      <c r="C33" s="68">
        <f>+C34</f>
        <v>4957</v>
      </c>
      <c r="D33" s="68">
        <f>+D34</f>
        <v>4957</v>
      </c>
      <c r="E33" s="68">
        <f>E34</f>
        <v>4957</v>
      </c>
      <c r="F33" s="68">
        <f>F34</f>
        <v>4957</v>
      </c>
    </row>
    <row r="34" spans="1:6" ht="30" customHeight="1" x14ac:dyDescent="0.3">
      <c r="A34" s="12" t="s">
        <v>83</v>
      </c>
      <c r="B34" s="75">
        <v>147.22</v>
      </c>
      <c r="C34" s="66">
        <v>4957</v>
      </c>
      <c r="D34" s="67">
        <v>4957</v>
      </c>
      <c r="E34" s="61">
        <v>4957</v>
      </c>
      <c r="F34" s="61">
        <v>4957</v>
      </c>
    </row>
    <row r="35" spans="1:6" ht="26.4" x14ac:dyDescent="0.3">
      <c r="A35" s="18" t="s">
        <v>41</v>
      </c>
      <c r="B35" s="68">
        <f>+B36</f>
        <v>76450.44</v>
      </c>
      <c r="C35" s="68">
        <f>+C36</f>
        <v>170000</v>
      </c>
      <c r="D35" s="68">
        <f>+D36</f>
        <v>185618</v>
      </c>
      <c r="E35" s="68">
        <f>+E36</f>
        <v>185618</v>
      </c>
      <c r="F35" s="68">
        <f>+F36</f>
        <v>185618</v>
      </c>
    </row>
    <row r="36" spans="1:6" ht="28.5" customHeight="1" x14ac:dyDescent="0.3">
      <c r="A36" s="65" t="s">
        <v>84</v>
      </c>
      <c r="B36" s="75">
        <v>76450.44</v>
      </c>
      <c r="C36" s="141">
        <v>170000</v>
      </c>
      <c r="D36" s="141">
        <v>185618</v>
      </c>
      <c r="E36" s="61">
        <v>185618</v>
      </c>
      <c r="F36" s="61">
        <v>185618</v>
      </c>
    </row>
    <row r="37" spans="1:6" x14ac:dyDescent="0.3">
      <c r="A37" s="18" t="s">
        <v>40</v>
      </c>
      <c r="B37" s="68">
        <f>+B38</f>
        <v>1871957.54</v>
      </c>
      <c r="C37" s="68">
        <f>+C38</f>
        <v>2213673</v>
      </c>
      <c r="D37" s="68">
        <f>+D38</f>
        <v>2607266</v>
      </c>
      <c r="E37" s="68">
        <f>+E38</f>
        <v>2607266</v>
      </c>
      <c r="F37" s="68">
        <f>+F38</f>
        <v>2607266</v>
      </c>
    </row>
    <row r="38" spans="1:6" x14ac:dyDescent="0.3">
      <c r="A38" s="65" t="s">
        <v>89</v>
      </c>
      <c r="B38" s="75">
        <v>1871957.54</v>
      </c>
      <c r="C38" s="66">
        <v>2213673</v>
      </c>
      <c r="D38" s="141">
        <v>2607266</v>
      </c>
      <c r="E38" s="61">
        <v>2607266</v>
      </c>
      <c r="F38" s="61">
        <v>2607266</v>
      </c>
    </row>
    <row r="39" spans="1:6" x14ac:dyDescent="0.3">
      <c r="A39" s="18" t="s">
        <v>64</v>
      </c>
      <c r="B39" s="68">
        <f>B40</f>
        <v>776.43</v>
      </c>
      <c r="C39" s="68">
        <f>C40</f>
        <v>10226</v>
      </c>
      <c r="D39" s="68">
        <f>D40</f>
        <v>10226</v>
      </c>
      <c r="E39" s="68">
        <f>E40</f>
        <v>10226</v>
      </c>
      <c r="F39" s="68">
        <f>F40</f>
        <v>10226</v>
      </c>
    </row>
    <row r="40" spans="1:6" x14ac:dyDescent="0.3">
      <c r="A40" s="65" t="s">
        <v>90</v>
      </c>
      <c r="B40" s="89">
        <v>776.43</v>
      </c>
      <c r="C40" s="66">
        <v>10226</v>
      </c>
      <c r="D40" s="67">
        <v>10226</v>
      </c>
      <c r="E40" s="87">
        <v>10226</v>
      </c>
      <c r="F40" s="67">
        <v>10226</v>
      </c>
    </row>
    <row r="41" spans="1:6" ht="26.4" x14ac:dyDescent="0.3">
      <c r="A41" s="18" t="s">
        <v>65</v>
      </c>
      <c r="B41" s="90">
        <f>B42</f>
        <v>812.82</v>
      </c>
      <c r="C41" s="90">
        <f>C42</f>
        <v>3982</v>
      </c>
      <c r="D41" s="90">
        <f>D42</f>
        <v>3982</v>
      </c>
      <c r="E41" s="90">
        <f>E42</f>
        <v>3982</v>
      </c>
      <c r="F41" s="90">
        <f>F42</f>
        <v>3982</v>
      </c>
    </row>
    <row r="42" spans="1:6" ht="26.4" x14ac:dyDescent="0.3">
      <c r="A42" s="65" t="s">
        <v>91</v>
      </c>
      <c r="B42" s="89">
        <v>812.82</v>
      </c>
      <c r="C42" s="66">
        <v>3982</v>
      </c>
      <c r="D42" s="67">
        <v>3982</v>
      </c>
      <c r="E42" s="87">
        <v>3982</v>
      </c>
      <c r="F42" s="87">
        <v>3982</v>
      </c>
    </row>
    <row r="43" spans="1:6" x14ac:dyDescent="0.3">
      <c r="A43" s="92" t="s">
        <v>81</v>
      </c>
      <c r="B43" s="88">
        <f>+B44+B45</f>
        <v>2079.87</v>
      </c>
      <c r="C43" s="88">
        <f>+C44+C45</f>
        <v>664</v>
      </c>
      <c r="D43" s="88">
        <f>+D44+D45</f>
        <v>6664</v>
      </c>
      <c r="E43" s="88">
        <f>+E44+E45</f>
        <v>0</v>
      </c>
      <c r="F43" s="88">
        <f>+F44+F45</f>
        <v>0</v>
      </c>
    </row>
    <row r="44" spans="1:6" ht="26.4" x14ac:dyDescent="0.3">
      <c r="A44" s="65" t="s">
        <v>93</v>
      </c>
      <c r="B44" s="87">
        <v>232.26</v>
      </c>
      <c r="C44" s="59">
        <v>664</v>
      </c>
      <c r="D44" s="59">
        <v>664</v>
      </c>
      <c r="E44" s="59">
        <v>0</v>
      </c>
      <c r="F44" s="59">
        <v>0</v>
      </c>
    </row>
    <row r="45" spans="1:6" ht="26.4" x14ac:dyDescent="0.3">
      <c r="A45" s="65" t="s">
        <v>94</v>
      </c>
      <c r="B45" s="87">
        <v>1847.61</v>
      </c>
      <c r="C45" s="79">
        <v>0</v>
      </c>
      <c r="D45" s="87">
        <v>6000</v>
      </c>
      <c r="E45" s="59">
        <v>0</v>
      </c>
      <c r="F45" s="59">
        <v>0</v>
      </c>
    </row>
  </sheetData>
  <mergeCells count="5">
    <mergeCell ref="A1:F1"/>
    <mergeCell ref="A3:F3"/>
    <mergeCell ref="A5:F5"/>
    <mergeCell ref="A7:F7"/>
    <mergeCell ref="A27:F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3"/>
  <sheetViews>
    <sheetView workbookViewId="0">
      <selection activeCell="D9" sqref="D9"/>
    </sheetView>
  </sheetViews>
  <sheetFormatPr defaultRowHeight="14.4" x14ac:dyDescent="0.3"/>
  <cols>
    <col min="1" max="1" width="37.6640625" customWidth="1"/>
    <col min="2" max="6" width="25.33203125" customWidth="1"/>
  </cols>
  <sheetData>
    <row r="1" spans="1:6" ht="42" customHeight="1" x14ac:dyDescent="0.3">
      <c r="A1" s="150"/>
      <c r="B1" s="150"/>
      <c r="C1" s="150"/>
      <c r="D1" s="150"/>
      <c r="E1" s="150"/>
      <c r="F1" s="150"/>
    </row>
    <row r="2" spans="1:6" ht="18" customHeight="1" x14ac:dyDescent="0.3">
      <c r="A2" s="4"/>
      <c r="B2" s="4"/>
      <c r="C2" s="4"/>
      <c r="D2" s="4"/>
      <c r="E2" s="4"/>
      <c r="F2" s="4"/>
    </row>
    <row r="3" spans="1:6" ht="15.6" x14ac:dyDescent="0.3">
      <c r="A3" s="150" t="s">
        <v>17</v>
      </c>
      <c r="B3" s="150"/>
      <c r="C3" s="150"/>
      <c r="D3" s="150"/>
      <c r="E3" s="163"/>
      <c r="F3" s="163"/>
    </row>
    <row r="4" spans="1:6" ht="17.399999999999999" x14ac:dyDescent="0.3">
      <c r="A4" s="4"/>
      <c r="B4" s="4"/>
      <c r="C4" s="4"/>
      <c r="D4" s="4"/>
      <c r="E4" s="5"/>
      <c r="F4" s="5"/>
    </row>
    <row r="5" spans="1:6" ht="18" customHeight="1" x14ac:dyDescent="0.3">
      <c r="A5" s="150" t="s">
        <v>4</v>
      </c>
      <c r="B5" s="151"/>
      <c r="C5" s="151"/>
      <c r="D5" s="151"/>
      <c r="E5" s="151"/>
      <c r="F5" s="151"/>
    </row>
    <row r="6" spans="1:6" ht="17.399999999999999" x14ac:dyDescent="0.3">
      <c r="A6" s="4"/>
      <c r="B6" s="4"/>
      <c r="C6" s="4"/>
      <c r="D6" s="4"/>
      <c r="E6" s="5"/>
      <c r="F6" s="5"/>
    </row>
    <row r="7" spans="1:6" ht="15.6" x14ac:dyDescent="0.3">
      <c r="A7" s="150" t="s">
        <v>14</v>
      </c>
      <c r="B7" s="168"/>
      <c r="C7" s="168"/>
      <c r="D7" s="168"/>
      <c r="E7" s="168"/>
      <c r="F7" s="168"/>
    </row>
    <row r="8" spans="1:6" ht="17.399999999999999" x14ac:dyDescent="0.3">
      <c r="A8" s="4"/>
      <c r="B8" s="4"/>
      <c r="C8" s="4"/>
      <c r="D8" s="4"/>
      <c r="E8" s="5"/>
      <c r="F8" s="5"/>
    </row>
    <row r="9" spans="1:6" ht="26.4" x14ac:dyDescent="0.3">
      <c r="A9" s="14" t="s">
        <v>39</v>
      </c>
      <c r="B9" s="13" t="s">
        <v>309</v>
      </c>
      <c r="C9" s="14" t="s">
        <v>296</v>
      </c>
      <c r="D9" s="14" t="s">
        <v>307</v>
      </c>
      <c r="E9" s="14" t="s">
        <v>313</v>
      </c>
      <c r="F9" s="14" t="s">
        <v>312</v>
      </c>
    </row>
    <row r="10" spans="1:6" ht="15.75" customHeight="1" x14ac:dyDescent="0.3">
      <c r="A10" s="8" t="s">
        <v>15</v>
      </c>
      <c r="B10" s="63">
        <f>B11</f>
        <v>2125634.14</v>
      </c>
      <c r="C10" s="64">
        <f>C11</f>
        <v>2722292</v>
      </c>
      <c r="D10" s="64">
        <f>D11</f>
        <v>3260121</v>
      </c>
      <c r="E10" s="64">
        <f>E11</f>
        <v>3253457</v>
      </c>
      <c r="F10" s="64">
        <f>F11</f>
        <v>3253457</v>
      </c>
    </row>
    <row r="11" spans="1:6" ht="15.75" customHeight="1" x14ac:dyDescent="0.3">
      <c r="A11" s="8" t="s">
        <v>61</v>
      </c>
      <c r="B11" s="63">
        <f>B12+B13</f>
        <v>2125634.14</v>
      </c>
      <c r="C11" s="64">
        <f>C12+C13</f>
        <v>2722292</v>
      </c>
      <c r="D11" s="64">
        <f>D12+D13</f>
        <v>3260121</v>
      </c>
      <c r="E11" s="64">
        <f>E12+E13</f>
        <v>3253457</v>
      </c>
      <c r="F11" s="64">
        <f>F12+F13</f>
        <v>3253457</v>
      </c>
    </row>
    <row r="12" spans="1:6" x14ac:dyDescent="0.3">
      <c r="A12" s="62" t="s">
        <v>62</v>
      </c>
      <c r="B12" s="60">
        <v>1998059.1</v>
      </c>
      <c r="C12" s="61">
        <v>2504416</v>
      </c>
      <c r="D12" s="61">
        <v>3027341</v>
      </c>
      <c r="E12" s="61">
        <v>3025677</v>
      </c>
      <c r="F12" s="61">
        <v>3025677</v>
      </c>
    </row>
    <row r="13" spans="1:6" x14ac:dyDescent="0.3">
      <c r="A13" s="11" t="s">
        <v>63</v>
      </c>
      <c r="B13" s="60">
        <v>127575.03999999999</v>
      </c>
      <c r="C13" s="61">
        <v>217876</v>
      </c>
      <c r="D13" s="61">
        <v>232780</v>
      </c>
      <c r="E13" s="61">
        <v>227780</v>
      </c>
      <c r="F13" s="61">
        <v>227780</v>
      </c>
    </row>
    <row r="19" spans="3:6" x14ac:dyDescent="0.3">
      <c r="C19" s="72"/>
      <c r="D19" s="72"/>
      <c r="E19" s="72"/>
      <c r="F19" s="72"/>
    </row>
    <row r="20" spans="3:6" x14ac:dyDescent="0.3">
      <c r="C20" s="72"/>
      <c r="D20" s="72"/>
      <c r="E20" s="72"/>
      <c r="F20" s="72"/>
    </row>
    <row r="21" spans="3:6" x14ac:dyDescent="0.3">
      <c r="C21" s="72"/>
      <c r="D21" s="72"/>
      <c r="E21" s="72"/>
      <c r="F21" s="72"/>
    </row>
    <row r="22" spans="3:6" x14ac:dyDescent="0.3">
      <c r="C22" s="72"/>
      <c r="D22" s="72"/>
      <c r="E22" s="72"/>
      <c r="F22" s="72"/>
    </row>
    <row r="23" spans="3:6" x14ac:dyDescent="0.3">
      <c r="C23" s="72"/>
      <c r="D23" s="72"/>
      <c r="E23" s="72"/>
      <c r="F23" s="72"/>
    </row>
    <row r="24" spans="3:6" x14ac:dyDescent="0.3">
      <c r="C24" s="72"/>
      <c r="D24" s="72"/>
      <c r="E24" s="72"/>
      <c r="F24" s="72"/>
    </row>
    <row r="25" spans="3:6" x14ac:dyDescent="0.3">
      <c r="C25" s="72"/>
      <c r="D25" s="72"/>
      <c r="E25" s="72"/>
      <c r="F25" s="72"/>
    </row>
    <row r="26" spans="3:6" x14ac:dyDescent="0.3">
      <c r="C26" s="72"/>
      <c r="D26" s="72"/>
      <c r="E26" s="72"/>
      <c r="F26" s="72"/>
    </row>
    <row r="27" spans="3:6" x14ac:dyDescent="0.3">
      <c r="C27" s="72"/>
      <c r="D27" s="72"/>
      <c r="E27" s="72"/>
      <c r="F27" s="72"/>
    </row>
    <row r="28" spans="3:6" x14ac:dyDescent="0.3">
      <c r="C28" s="72"/>
      <c r="D28" s="72"/>
      <c r="E28" s="72"/>
      <c r="F28" s="72"/>
    </row>
    <row r="29" spans="3:6" x14ac:dyDescent="0.3">
      <c r="C29" s="72"/>
      <c r="D29" s="72"/>
      <c r="E29" s="72"/>
      <c r="F29" s="72"/>
    </row>
    <row r="30" spans="3:6" x14ac:dyDescent="0.3">
      <c r="C30" s="72"/>
      <c r="D30" s="72"/>
      <c r="E30" s="72"/>
      <c r="F30" s="72"/>
    </row>
    <row r="31" spans="3:6" x14ac:dyDescent="0.3">
      <c r="C31" s="72"/>
      <c r="D31" s="72"/>
      <c r="E31" s="72"/>
      <c r="F31" s="72"/>
    </row>
    <row r="32" spans="3:6" x14ac:dyDescent="0.3">
      <c r="C32" s="72"/>
      <c r="D32" s="72"/>
      <c r="E32" s="72"/>
      <c r="F32" s="72"/>
    </row>
    <row r="33" spans="3:6" x14ac:dyDescent="0.3">
      <c r="C33" s="72"/>
      <c r="D33" s="72"/>
      <c r="E33" s="72"/>
      <c r="F33" s="72"/>
    </row>
    <row r="34" spans="3:6" x14ac:dyDescent="0.3">
      <c r="C34" s="73"/>
      <c r="D34" s="73"/>
      <c r="E34" s="73"/>
      <c r="F34" s="72"/>
    </row>
    <row r="35" spans="3:6" x14ac:dyDescent="0.3">
      <c r="C35" s="72"/>
      <c r="D35" s="72"/>
      <c r="E35" s="72"/>
      <c r="F35" s="72"/>
    </row>
    <row r="36" spans="3:6" x14ac:dyDescent="0.3">
      <c r="C36" s="72"/>
      <c r="D36" s="72"/>
      <c r="E36" s="72"/>
      <c r="F36" s="72"/>
    </row>
    <row r="37" spans="3:6" x14ac:dyDescent="0.3">
      <c r="C37" s="72"/>
      <c r="D37" s="72"/>
      <c r="E37" s="72"/>
      <c r="F37" s="72"/>
    </row>
    <row r="38" spans="3:6" x14ac:dyDescent="0.3">
      <c r="C38" s="72"/>
      <c r="D38" s="72"/>
      <c r="E38" s="72"/>
      <c r="F38" s="72"/>
    </row>
    <row r="39" spans="3:6" x14ac:dyDescent="0.3">
      <c r="C39" s="72"/>
      <c r="D39" s="72"/>
      <c r="E39" s="72"/>
      <c r="F39" s="72"/>
    </row>
    <row r="40" spans="3:6" x14ac:dyDescent="0.3">
      <c r="C40" s="72"/>
      <c r="D40" s="72"/>
      <c r="E40" s="72"/>
      <c r="F40" s="72"/>
    </row>
    <row r="41" spans="3:6" x14ac:dyDescent="0.3">
      <c r="C41" s="72"/>
      <c r="D41" s="72"/>
      <c r="E41" s="72"/>
      <c r="F41" s="72"/>
    </row>
    <row r="42" spans="3:6" x14ac:dyDescent="0.3">
      <c r="C42" s="72"/>
      <c r="D42" s="72"/>
      <c r="E42" s="72"/>
      <c r="F42" s="72"/>
    </row>
    <row r="43" spans="3:6" x14ac:dyDescent="0.3">
      <c r="C43" s="72"/>
      <c r="D43" s="72"/>
      <c r="E43" s="72"/>
      <c r="F43" s="72"/>
    </row>
    <row r="44" spans="3:6" x14ac:dyDescent="0.3">
      <c r="C44" s="72"/>
      <c r="D44" s="72"/>
      <c r="E44" s="72"/>
      <c r="F44" s="72"/>
    </row>
    <row r="45" spans="3:6" x14ac:dyDescent="0.3">
      <c r="C45" s="72"/>
      <c r="D45" s="72"/>
      <c r="E45" s="72"/>
      <c r="F45" s="72"/>
    </row>
    <row r="46" spans="3:6" x14ac:dyDescent="0.3">
      <c r="C46" s="72"/>
      <c r="D46" s="72"/>
      <c r="E46" s="72"/>
      <c r="F46" s="72"/>
    </row>
    <row r="47" spans="3:6" x14ac:dyDescent="0.3">
      <c r="C47" s="72"/>
      <c r="D47" s="72"/>
      <c r="E47" s="72"/>
      <c r="F47" s="72"/>
    </row>
    <row r="48" spans="3:6" x14ac:dyDescent="0.3">
      <c r="C48" s="72"/>
      <c r="D48" s="72"/>
      <c r="E48" s="72"/>
      <c r="F48" s="72"/>
    </row>
    <row r="49" spans="3:6" x14ac:dyDescent="0.3">
      <c r="C49" s="72"/>
      <c r="D49" s="72"/>
      <c r="E49" s="72"/>
      <c r="F49" s="72"/>
    </row>
    <row r="50" spans="3:6" x14ac:dyDescent="0.3">
      <c r="C50" s="72"/>
      <c r="D50" s="72"/>
      <c r="E50" s="72"/>
      <c r="F50" s="72"/>
    </row>
    <row r="51" spans="3:6" x14ac:dyDescent="0.3">
      <c r="C51" s="72"/>
      <c r="D51" s="72"/>
      <c r="E51" s="72"/>
      <c r="F51" s="72"/>
    </row>
    <row r="52" spans="3:6" x14ac:dyDescent="0.3">
      <c r="C52" s="72"/>
      <c r="D52" s="72"/>
      <c r="E52" s="72"/>
      <c r="F52" s="72"/>
    </row>
    <row r="53" spans="3:6" x14ac:dyDescent="0.3">
      <c r="C53" s="72"/>
      <c r="D53" s="72"/>
      <c r="E53" s="72"/>
      <c r="F53" s="72"/>
    </row>
    <row r="54" spans="3:6" x14ac:dyDescent="0.3">
      <c r="C54" s="72"/>
      <c r="D54" s="72"/>
      <c r="E54" s="72"/>
      <c r="F54" s="72"/>
    </row>
    <row r="55" spans="3:6" x14ac:dyDescent="0.3">
      <c r="C55" s="72"/>
      <c r="D55" s="72"/>
      <c r="E55" s="72"/>
      <c r="F55" s="72"/>
    </row>
    <row r="56" spans="3:6" x14ac:dyDescent="0.3">
      <c r="C56" s="72"/>
      <c r="D56" s="72"/>
      <c r="E56" s="72"/>
      <c r="F56" s="72"/>
    </row>
    <row r="57" spans="3:6" x14ac:dyDescent="0.3">
      <c r="C57" s="72"/>
      <c r="D57" s="72"/>
      <c r="E57" s="72"/>
      <c r="F57" s="72"/>
    </row>
    <row r="58" spans="3:6" x14ac:dyDescent="0.3">
      <c r="C58" s="72"/>
      <c r="D58" s="72"/>
      <c r="E58" s="72"/>
      <c r="F58" s="72"/>
    </row>
    <row r="59" spans="3:6" x14ac:dyDescent="0.3">
      <c r="C59" s="72"/>
      <c r="D59" s="72"/>
      <c r="E59" s="72"/>
      <c r="F59" s="72"/>
    </row>
    <row r="60" spans="3:6" x14ac:dyDescent="0.3">
      <c r="C60" s="72"/>
      <c r="D60" s="72"/>
      <c r="E60" s="72"/>
      <c r="F60" s="72"/>
    </row>
    <row r="61" spans="3:6" x14ac:dyDescent="0.3">
      <c r="C61" s="72"/>
      <c r="D61" s="72"/>
      <c r="E61" s="72"/>
      <c r="F61" s="72"/>
    </row>
    <row r="62" spans="3:6" x14ac:dyDescent="0.3">
      <c r="C62" s="72"/>
      <c r="D62" s="72"/>
      <c r="E62" s="72"/>
      <c r="F62" s="72"/>
    </row>
    <row r="63" spans="3:6" x14ac:dyDescent="0.3">
      <c r="C63" s="72"/>
      <c r="D63" s="72"/>
      <c r="E63" s="72"/>
      <c r="F63" s="72"/>
    </row>
    <row r="64" spans="3:6" x14ac:dyDescent="0.3">
      <c r="C64" s="72"/>
      <c r="D64" s="72"/>
      <c r="E64" s="72"/>
      <c r="F64" s="72"/>
    </row>
    <row r="65" spans="3:6" x14ac:dyDescent="0.3">
      <c r="C65" s="72"/>
      <c r="D65" s="72"/>
      <c r="E65" s="72"/>
      <c r="F65" s="72"/>
    </row>
    <row r="66" spans="3:6" x14ac:dyDescent="0.3">
      <c r="C66" s="72"/>
      <c r="D66" s="72"/>
      <c r="E66" s="72"/>
      <c r="F66" s="72"/>
    </row>
    <row r="67" spans="3:6" x14ac:dyDescent="0.3">
      <c r="C67" s="72"/>
      <c r="D67" s="72"/>
      <c r="E67" s="72"/>
      <c r="F67" s="72"/>
    </row>
    <row r="68" spans="3:6" x14ac:dyDescent="0.3">
      <c r="C68" s="72"/>
      <c r="D68" s="72"/>
      <c r="E68" s="72"/>
      <c r="F68" s="72"/>
    </row>
    <row r="69" spans="3:6" x14ac:dyDescent="0.3">
      <c r="C69" s="72"/>
      <c r="D69" s="72"/>
      <c r="E69" s="72"/>
      <c r="F69" s="72"/>
    </row>
    <row r="70" spans="3:6" x14ac:dyDescent="0.3">
      <c r="C70" s="72"/>
      <c r="D70" s="72"/>
      <c r="E70" s="72"/>
      <c r="F70" s="72"/>
    </row>
    <row r="71" spans="3:6" x14ac:dyDescent="0.3">
      <c r="C71" s="72"/>
      <c r="D71" s="72"/>
      <c r="E71" s="72"/>
      <c r="F71" s="72"/>
    </row>
    <row r="72" spans="3:6" x14ac:dyDescent="0.3">
      <c r="C72" s="72"/>
      <c r="D72" s="72"/>
      <c r="E72" s="72"/>
      <c r="F72" s="72"/>
    </row>
    <row r="73" spans="3:6" x14ac:dyDescent="0.3">
      <c r="C73" s="72"/>
      <c r="D73" s="72"/>
      <c r="E73" s="72"/>
      <c r="F73" s="72"/>
    </row>
    <row r="74" spans="3:6" x14ac:dyDescent="0.3">
      <c r="C74" s="72"/>
      <c r="D74" s="72"/>
      <c r="E74" s="72"/>
      <c r="F74" s="72"/>
    </row>
    <row r="75" spans="3:6" x14ac:dyDescent="0.3">
      <c r="C75" s="72"/>
      <c r="D75" s="72"/>
      <c r="E75" s="72"/>
      <c r="F75" s="72"/>
    </row>
    <row r="76" spans="3:6" x14ac:dyDescent="0.3">
      <c r="C76" s="72"/>
      <c r="D76" s="72"/>
      <c r="E76" s="72"/>
      <c r="F76" s="72"/>
    </row>
    <row r="77" spans="3:6" x14ac:dyDescent="0.3">
      <c r="C77" s="72"/>
      <c r="D77" s="72"/>
      <c r="E77" s="72"/>
      <c r="F77" s="72"/>
    </row>
    <row r="78" spans="3:6" x14ac:dyDescent="0.3">
      <c r="C78" s="72"/>
      <c r="D78" s="72"/>
      <c r="E78" s="72"/>
      <c r="F78" s="72"/>
    </row>
    <row r="79" spans="3:6" x14ac:dyDescent="0.3">
      <c r="C79" s="72"/>
      <c r="D79" s="72"/>
      <c r="E79" s="72"/>
      <c r="F79" s="72"/>
    </row>
    <row r="80" spans="3:6" x14ac:dyDescent="0.3">
      <c r="C80" s="72"/>
      <c r="D80" s="72"/>
      <c r="E80" s="72"/>
      <c r="F80" s="72"/>
    </row>
    <row r="81" spans="3:6" x14ac:dyDescent="0.3">
      <c r="C81" s="72"/>
      <c r="D81" s="72"/>
      <c r="E81" s="72"/>
      <c r="F81" s="72"/>
    </row>
    <row r="82" spans="3:6" x14ac:dyDescent="0.3">
      <c r="C82" s="72"/>
      <c r="D82" s="72"/>
      <c r="E82" s="72"/>
      <c r="F82" s="72"/>
    </row>
    <row r="83" spans="3:6" x14ac:dyDescent="0.3">
      <c r="C83" s="72"/>
      <c r="D83" s="72"/>
      <c r="E83" s="72"/>
      <c r="F83" s="72"/>
    </row>
    <row r="84" spans="3:6" x14ac:dyDescent="0.3">
      <c r="C84" s="72"/>
      <c r="D84" s="72"/>
      <c r="E84" s="72"/>
      <c r="F84" s="72"/>
    </row>
    <row r="85" spans="3:6" x14ac:dyDescent="0.3">
      <c r="C85" s="72"/>
      <c r="D85" s="72"/>
      <c r="E85" s="72"/>
      <c r="F85" s="72"/>
    </row>
    <row r="86" spans="3:6" x14ac:dyDescent="0.3">
      <c r="C86" s="72"/>
      <c r="D86" s="72"/>
      <c r="E86" s="72"/>
      <c r="F86" s="72"/>
    </row>
    <row r="87" spans="3:6" x14ac:dyDescent="0.3">
      <c r="C87" s="72"/>
      <c r="D87" s="72"/>
      <c r="E87" s="72"/>
      <c r="F87" s="72"/>
    </row>
    <row r="88" spans="3:6" x14ac:dyDescent="0.3">
      <c r="C88" s="72"/>
      <c r="D88" s="72"/>
      <c r="E88" s="72"/>
      <c r="F88" s="72"/>
    </row>
    <row r="89" spans="3:6" x14ac:dyDescent="0.3">
      <c r="C89" s="72"/>
      <c r="D89" s="72"/>
      <c r="E89" s="72"/>
      <c r="F89" s="72"/>
    </row>
    <row r="90" spans="3:6" x14ac:dyDescent="0.3">
      <c r="C90" s="72"/>
      <c r="D90" s="72"/>
      <c r="E90" s="72"/>
      <c r="F90" s="72"/>
    </row>
    <row r="91" spans="3:6" x14ac:dyDescent="0.3">
      <c r="C91" s="72"/>
      <c r="D91" s="72"/>
      <c r="E91" s="72"/>
      <c r="F91" s="72"/>
    </row>
    <row r="92" spans="3:6" x14ac:dyDescent="0.3">
      <c r="C92" s="72"/>
      <c r="D92" s="72"/>
      <c r="E92" s="72"/>
      <c r="F92" s="72"/>
    </row>
    <row r="93" spans="3:6" x14ac:dyDescent="0.3">
      <c r="C93" s="72"/>
      <c r="D93" s="72"/>
      <c r="E93" s="72"/>
      <c r="F93" s="72"/>
    </row>
    <row r="94" spans="3:6" x14ac:dyDescent="0.3">
      <c r="C94" s="72"/>
      <c r="D94" s="72"/>
      <c r="E94" s="72"/>
      <c r="F94" s="72"/>
    </row>
    <row r="95" spans="3:6" x14ac:dyDescent="0.3">
      <c r="C95" s="72"/>
      <c r="D95" s="72"/>
      <c r="E95" s="72"/>
      <c r="F95" s="72"/>
    </row>
    <row r="96" spans="3:6" x14ac:dyDescent="0.3">
      <c r="C96" s="72"/>
      <c r="D96" s="72"/>
      <c r="E96" s="72"/>
      <c r="F96" s="72"/>
    </row>
    <row r="97" spans="3:6" x14ac:dyDescent="0.3">
      <c r="C97" s="72"/>
      <c r="D97" s="72"/>
      <c r="E97" s="72"/>
      <c r="F97" s="72"/>
    </row>
    <row r="98" spans="3:6" x14ac:dyDescent="0.3">
      <c r="C98" s="72"/>
      <c r="D98" s="72"/>
      <c r="E98" s="72"/>
      <c r="F98" s="72"/>
    </row>
    <row r="99" spans="3:6" x14ac:dyDescent="0.3">
      <c r="C99" s="72"/>
      <c r="D99" s="72"/>
      <c r="E99" s="72"/>
      <c r="F99" s="72"/>
    </row>
    <row r="100" spans="3:6" x14ac:dyDescent="0.3">
      <c r="C100" s="72"/>
      <c r="D100" s="72"/>
      <c r="E100" s="72"/>
      <c r="F100" s="72"/>
    </row>
    <row r="101" spans="3:6" x14ac:dyDescent="0.3">
      <c r="C101" s="72"/>
      <c r="D101" s="72"/>
      <c r="E101" s="72"/>
      <c r="F101" s="72"/>
    </row>
    <row r="102" spans="3:6" x14ac:dyDescent="0.3">
      <c r="C102" s="72"/>
      <c r="D102" s="72"/>
      <c r="E102" s="72"/>
      <c r="F102" s="72"/>
    </row>
    <row r="103" spans="3:6" x14ac:dyDescent="0.3">
      <c r="C103" s="72"/>
      <c r="D103" s="72"/>
      <c r="E103" s="72"/>
      <c r="F103" s="72"/>
    </row>
    <row r="104" spans="3:6" x14ac:dyDescent="0.3">
      <c r="C104" s="72"/>
      <c r="D104" s="72"/>
      <c r="E104" s="72"/>
      <c r="F104" s="72"/>
    </row>
    <row r="105" spans="3:6" x14ac:dyDescent="0.3">
      <c r="C105" s="72"/>
      <c r="D105" s="72"/>
      <c r="E105" s="72"/>
      <c r="F105" s="72"/>
    </row>
    <row r="106" spans="3:6" x14ac:dyDescent="0.3">
      <c r="C106" s="72"/>
      <c r="D106" s="72"/>
      <c r="E106" s="72"/>
      <c r="F106" s="72"/>
    </row>
    <row r="107" spans="3:6" x14ac:dyDescent="0.3">
      <c r="C107" s="72"/>
      <c r="D107" s="72"/>
      <c r="E107" s="72"/>
      <c r="F107" s="72"/>
    </row>
    <row r="108" spans="3:6" x14ac:dyDescent="0.3">
      <c r="C108" s="72"/>
      <c r="D108" s="72"/>
      <c r="E108" s="72"/>
      <c r="F108" s="72"/>
    </row>
    <row r="109" spans="3:6" x14ac:dyDescent="0.3">
      <c r="C109" s="72"/>
      <c r="D109" s="72"/>
      <c r="E109" s="72"/>
      <c r="F109" s="72"/>
    </row>
    <row r="110" spans="3:6" x14ac:dyDescent="0.3">
      <c r="C110" s="72"/>
      <c r="D110" s="72"/>
      <c r="E110" s="72"/>
      <c r="F110" s="72"/>
    </row>
    <row r="111" spans="3:6" x14ac:dyDescent="0.3">
      <c r="C111" s="72"/>
      <c r="D111" s="72"/>
      <c r="E111" s="72"/>
      <c r="F111" s="72"/>
    </row>
    <row r="112" spans="3:6" x14ac:dyDescent="0.3">
      <c r="C112" s="72"/>
      <c r="D112" s="72"/>
      <c r="E112" s="72"/>
      <c r="F112" s="72"/>
    </row>
    <row r="113" spans="3:6" x14ac:dyDescent="0.3">
      <c r="C113" s="72"/>
      <c r="D113" s="72"/>
      <c r="E113" s="72"/>
      <c r="F113" s="72"/>
    </row>
    <row r="114" spans="3:6" x14ac:dyDescent="0.3">
      <c r="C114" s="72"/>
      <c r="D114" s="72"/>
      <c r="E114" s="72"/>
      <c r="F114" s="72"/>
    </row>
    <row r="115" spans="3:6" x14ac:dyDescent="0.3">
      <c r="C115" s="72"/>
      <c r="D115" s="72"/>
      <c r="E115" s="72"/>
      <c r="F115" s="72"/>
    </row>
    <row r="116" spans="3:6" x14ac:dyDescent="0.3">
      <c r="C116" s="72"/>
      <c r="D116" s="72"/>
      <c r="E116" s="72"/>
      <c r="F116" s="72"/>
    </row>
    <row r="117" spans="3:6" x14ac:dyDescent="0.3">
      <c r="C117" s="72"/>
      <c r="D117" s="72"/>
      <c r="E117" s="72"/>
      <c r="F117" s="72"/>
    </row>
    <row r="118" spans="3:6" x14ac:dyDescent="0.3">
      <c r="C118" s="72"/>
      <c r="D118" s="72"/>
      <c r="E118" s="72"/>
      <c r="F118" s="72"/>
    </row>
    <row r="119" spans="3:6" x14ac:dyDescent="0.3">
      <c r="C119" s="72"/>
      <c r="D119" s="72"/>
      <c r="E119" s="72"/>
      <c r="F119" s="72"/>
    </row>
    <row r="120" spans="3:6" x14ac:dyDescent="0.3">
      <c r="C120" s="72"/>
      <c r="D120" s="72"/>
      <c r="E120" s="72"/>
      <c r="F120" s="72"/>
    </row>
    <row r="121" spans="3:6" x14ac:dyDescent="0.3">
      <c r="C121" s="72"/>
      <c r="D121" s="72"/>
      <c r="E121" s="72"/>
      <c r="F121" s="72"/>
    </row>
    <row r="122" spans="3:6" x14ac:dyDescent="0.3">
      <c r="C122" s="72"/>
      <c r="D122" s="72"/>
      <c r="E122" s="72"/>
      <c r="F122" s="72"/>
    </row>
    <row r="123" spans="3:6" x14ac:dyDescent="0.3">
      <c r="C123" s="72"/>
      <c r="D123" s="72"/>
      <c r="E123" s="72"/>
      <c r="F123" s="72"/>
    </row>
    <row r="124" spans="3:6" x14ac:dyDescent="0.3">
      <c r="C124" s="72"/>
      <c r="D124" s="72"/>
      <c r="E124" s="72"/>
      <c r="F124" s="72"/>
    </row>
    <row r="125" spans="3:6" x14ac:dyDescent="0.3">
      <c r="C125" s="72"/>
      <c r="D125" s="72"/>
      <c r="E125" s="72"/>
      <c r="F125" s="72"/>
    </row>
    <row r="126" spans="3:6" x14ac:dyDescent="0.3">
      <c r="C126" s="72"/>
      <c r="D126" s="72"/>
      <c r="E126" s="72"/>
      <c r="F126" s="72"/>
    </row>
    <row r="127" spans="3:6" x14ac:dyDescent="0.3">
      <c r="C127" s="72"/>
      <c r="D127" s="72"/>
      <c r="E127" s="72"/>
      <c r="F127" s="72"/>
    </row>
    <row r="128" spans="3:6" x14ac:dyDescent="0.3">
      <c r="C128" s="72"/>
      <c r="D128" s="72"/>
      <c r="E128" s="72"/>
      <c r="F128" s="72"/>
    </row>
    <row r="129" spans="3:6" x14ac:dyDescent="0.3">
      <c r="C129" s="72"/>
      <c r="D129" s="72"/>
      <c r="E129" s="72"/>
      <c r="F129" s="72"/>
    </row>
    <row r="130" spans="3:6" x14ac:dyDescent="0.3">
      <c r="C130" s="72"/>
      <c r="D130" s="72"/>
      <c r="E130" s="72"/>
      <c r="F130" s="72"/>
    </row>
    <row r="131" spans="3:6" x14ac:dyDescent="0.3">
      <c r="C131" s="72"/>
      <c r="D131" s="72"/>
      <c r="E131" s="72"/>
      <c r="F131" s="72"/>
    </row>
    <row r="132" spans="3:6" x14ac:dyDescent="0.3">
      <c r="C132" s="72"/>
      <c r="D132" s="72"/>
      <c r="E132" s="72"/>
      <c r="F132" s="72"/>
    </row>
    <row r="133" spans="3:6" x14ac:dyDescent="0.3">
      <c r="C133" s="72"/>
      <c r="D133" s="72"/>
      <c r="E133" s="72"/>
      <c r="F133" s="72"/>
    </row>
    <row r="134" spans="3:6" x14ac:dyDescent="0.3">
      <c r="C134" s="72"/>
      <c r="D134" s="72"/>
      <c r="E134" s="72"/>
      <c r="F134" s="72"/>
    </row>
    <row r="135" spans="3:6" x14ac:dyDescent="0.3">
      <c r="C135" s="72"/>
      <c r="D135" s="72"/>
      <c r="E135" s="72"/>
      <c r="F135" s="72"/>
    </row>
    <row r="136" spans="3:6" x14ac:dyDescent="0.3">
      <c r="C136" s="72"/>
      <c r="D136" s="72"/>
      <c r="E136" s="72"/>
      <c r="F136" s="72"/>
    </row>
    <row r="137" spans="3:6" x14ac:dyDescent="0.3">
      <c r="C137" s="72"/>
      <c r="D137" s="72"/>
      <c r="E137" s="72"/>
      <c r="F137" s="72"/>
    </row>
    <row r="138" spans="3:6" x14ac:dyDescent="0.3">
      <c r="C138" s="72"/>
      <c r="D138" s="72"/>
      <c r="E138" s="72"/>
      <c r="F138" s="72"/>
    </row>
    <row r="139" spans="3:6" x14ac:dyDescent="0.3">
      <c r="C139" s="72"/>
      <c r="D139" s="72"/>
      <c r="E139" s="72"/>
      <c r="F139" s="72"/>
    </row>
    <row r="140" spans="3:6" x14ac:dyDescent="0.3">
      <c r="C140" s="72"/>
      <c r="D140" s="72"/>
      <c r="E140" s="72"/>
      <c r="F140" s="72"/>
    </row>
    <row r="141" spans="3:6" x14ac:dyDescent="0.3">
      <c r="C141" s="72"/>
      <c r="D141" s="72"/>
      <c r="E141" s="72"/>
      <c r="F141" s="72"/>
    </row>
    <row r="142" spans="3:6" x14ac:dyDescent="0.3">
      <c r="C142" s="72"/>
      <c r="D142" s="72"/>
      <c r="E142" s="72"/>
      <c r="F142" s="72"/>
    </row>
    <row r="143" spans="3:6" x14ac:dyDescent="0.3">
      <c r="C143" s="72"/>
      <c r="D143" s="72"/>
      <c r="E143" s="72"/>
      <c r="F143" s="72"/>
    </row>
  </sheetData>
  <mergeCells count="4">
    <mergeCell ref="A1:F1"/>
    <mergeCell ref="A3:F3"/>
    <mergeCell ref="A5:F5"/>
    <mergeCell ref="A7:F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workbookViewId="0">
      <selection activeCell="H7" sqref="H7"/>
    </sheetView>
  </sheetViews>
  <sheetFormatPr defaultRowHeight="14.4" x14ac:dyDescent="0.3"/>
  <cols>
    <col min="2" max="2" width="21.109375" customWidth="1"/>
    <col min="3" max="3" width="24.88671875" customWidth="1"/>
    <col min="4" max="4" width="13" customWidth="1"/>
    <col min="5" max="5" width="21.33203125" customWidth="1"/>
    <col min="6" max="6" width="14.33203125" customWidth="1"/>
    <col min="7" max="7" width="26.5546875" customWidth="1"/>
    <col min="8" max="8" width="42.6640625" customWidth="1"/>
  </cols>
  <sheetData>
    <row r="1" spans="1:8" ht="15.6" x14ac:dyDescent="0.3">
      <c r="A1" s="150" t="s">
        <v>303</v>
      </c>
      <c r="B1" s="150"/>
      <c r="C1" s="150"/>
      <c r="D1" s="150"/>
      <c r="E1" s="150"/>
      <c r="F1" s="150"/>
      <c r="G1" s="150"/>
      <c r="H1" s="150"/>
    </row>
    <row r="2" spans="1:8" ht="17.399999999999999" x14ac:dyDescent="0.3">
      <c r="A2" s="4"/>
      <c r="B2" s="4"/>
      <c r="C2" s="4"/>
      <c r="D2" s="4"/>
      <c r="E2" s="4"/>
      <c r="F2" s="4"/>
      <c r="G2" s="4"/>
      <c r="H2" s="4"/>
    </row>
    <row r="3" spans="1:8" ht="15.6" x14ac:dyDescent="0.3">
      <c r="A3" s="150" t="s">
        <v>17</v>
      </c>
      <c r="B3" s="150"/>
      <c r="C3" s="150"/>
      <c r="D3" s="150"/>
      <c r="E3" s="150"/>
      <c r="F3" s="150"/>
      <c r="G3" s="150"/>
      <c r="H3" s="150"/>
    </row>
    <row r="4" spans="1:8" ht="17.399999999999999" x14ac:dyDescent="0.3">
      <c r="A4" s="4"/>
      <c r="B4" s="4"/>
      <c r="C4" s="4"/>
      <c r="D4" s="4"/>
      <c r="E4" s="4"/>
      <c r="F4" s="4"/>
      <c r="G4" s="5"/>
      <c r="H4" s="5"/>
    </row>
    <row r="5" spans="1:8" ht="15.6" x14ac:dyDescent="0.3">
      <c r="A5" s="150" t="s">
        <v>148</v>
      </c>
      <c r="B5" s="150"/>
      <c r="C5" s="150"/>
      <c r="D5" s="150"/>
      <c r="E5" s="150"/>
      <c r="F5" s="150"/>
      <c r="G5" s="150"/>
      <c r="H5" s="150"/>
    </row>
    <row r="6" spans="1:8" ht="17.399999999999999" x14ac:dyDescent="0.3">
      <c r="A6" s="4"/>
      <c r="B6" s="4"/>
      <c r="C6" s="4"/>
      <c r="D6" s="4"/>
      <c r="E6" s="4"/>
      <c r="F6" s="4"/>
      <c r="G6" s="5"/>
      <c r="H6" s="5"/>
    </row>
    <row r="7" spans="1:8" ht="26.4" x14ac:dyDescent="0.3">
      <c r="A7" s="98" t="s">
        <v>5</v>
      </c>
      <c r="B7" s="13" t="s">
        <v>6</v>
      </c>
      <c r="C7" s="13" t="s">
        <v>149</v>
      </c>
      <c r="D7" s="13" t="s">
        <v>297</v>
      </c>
      <c r="E7" s="98" t="s">
        <v>308</v>
      </c>
      <c r="F7" s="98" t="s">
        <v>295</v>
      </c>
      <c r="G7" s="98" t="s">
        <v>305</v>
      </c>
      <c r="H7" s="98" t="s">
        <v>306</v>
      </c>
    </row>
    <row r="8" spans="1:8" ht="28.2" customHeight="1" x14ac:dyDescent="0.3">
      <c r="A8" s="29"/>
      <c r="B8" s="30"/>
      <c r="C8" s="28" t="s">
        <v>150</v>
      </c>
      <c r="D8" s="30">
        <v>0</v>
      </c>
      <c r="E8" s="29">
        <v>0</v>
      </c>
      <c r="F8" s="29">
        <v>0</v>
      </c>
      <c r="G8" s="29"/>
      <c r="H8" s="29"/>
    </row>
    <row r="9" spans="1:8" ht="31.2" customHeight="1" x14ac:dyDescent="0.3">
      <c r="A9" s="8">
        <v>8</v>
      </c>
      <c r="B9" s="8"/>
      <c r="C9" s="8" t="s">
        <v>151</v>
      </c>
      <c r="D9" s="101">
        <v>0</v>
      </c>
      <c r="E9" s="102">
        <v>0</v>
      </c>
      <c r="F9" s="102">
        <v>0</v>
      </c>
      <c r="G9" s="102"/>
      <c r="H9" s="102"/>
    </row>
    <row r="10" spans="1:8" ht="29.4" customHeight="1" x14ac:dyDescent="0.3">
      <c r="A10" s="8"/>
      <c r="B10" s="11">
        <v>84</v>
      </c>
      <c r="C10" s="11" t="s">
        <v>152</v>
      </c>
      <c r="D10" s="101"/>
      <c r="E10" s="102"/>
      <c r="F10" s="102"/>
      <c r="G10" s="102"/>
      <c r="H10" s="102"/>
    </row>
    <row r="11" spans="1:8" ht="19.95" customHeight="1" x14ac:dyDescent="0.3">
      <c r="A11" s="8"/>
      <c r="B11" s="11"/>
      <c r="C11" s="103"/>
      <c r="D11" s="101"/>
      <c r="E11" s="102"/>
      <c r="F11" s="102"/>
      <c r="G11" s="102"/>
      <c r="H11" s="102"/>
    </row>
    <row r="12" spans="1:8" ht="20.399999999999999" customHeight="1" x14ac:dyDescent="0.3">
      <c r="A12" s="8"/>
      <c r="B12" s="11"/>
      <c r="C12" s="28" t="s">
        <v>153</v>
      </c>
      <c r="D12" s="101">
        <v>0</v>
      </c>
      <c r="E12" s="102">
        <v>0</v>
      </c>
      <c r="F12" s="102">
        <v>0</v>
      </c>
      <c r="G12" s="102"/>
      <c r="H12" s="102"/>
    </row>
    <row r="13" spans="1:8" ht="31.2" customHeight="1" x14ac:dyDescent="0.3">
      <c r="A13" s="10">
        <v>5</v>
      </c>
      <c r="B13" s="10"/>
      <c r="C13" s="18" t="s">
        <v>154</v>
      </c>
      <c r="D13" s="101">
        <v>0</v>
      </c>
      <c r="E13" s="102">
        <v>0</v>
      </c>
      <c r="F13" s="102">
        <v>0</v>
      </c>
      <c r="G13" s="102"/>
      <c r="H13" s="102"/>
    </row>
    <row r="14" spans="1:8" ht="28.95" customHeight="1" x14ac:dyDescent="0.3">
      <c r="A14" s="11"/>
      <c r="B14" s="11">
        <v>54</v>
      </c>
      <c r="C14" s="19" t="s">
        <v>155</v>
      </c>
      <c r="D14" s="101"/>
      <c r="E14" s="102"/>
      <c r="F14" s="102"/>
      <c r="G14" s="102"/>
      <c r="H14" s="104"/>
    </row>
  </sheetData>
  <mergeCells count="3">
    <mergeCell ref="A1:H1"/>
    <mergeCell ref="A3:H3"/>
    <mergeCell ref="A5:H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workbookViewId="0">
      <selection activeCell="D7" sqref="D7"/>
    </sheetView>
  </sheetViews>
  <sheetFormatPr defaultRowHeight="14.4" x14ac:dyDescent="0.3"/>
  <cols>
    <col min="1" max="1" width="25.33203125" customWidth="1"/>
    <col min="2" max="2" width="15.88671875" customWidth="1"/>
    <col min="3" max="3" width="19.109375" customWidth="1"/>
    <col min="4" max="4" width="19.88671875" customWidth="1"/>
    <col min="5" max="5" width="20.33203125" customWidth="1"/>
    <col min="6" max="6" width="24.6640625" customWidth="1"/>
  </cols>
  <sheetData>
    <row r="1" spans="1:6" ht="15.6" x14ac:dyDescent="0.3">
      <c r="A1" s="150" t="s">
        <v>303</v>
      </c>
      <c r="B1" s="150"/>
      <c r="C1" s="150"/>
      <c r="D1" s="150"/>
      <c r="E1" s="150"/>
      <c r="F1" s="150"/>
    </row>
    <row r="2" spans="1:6" ht="17.399999999999999" x14ac:dyDescent="0.3">
      <c r="A2" s="4"/>
      <c r="B2" s="4"/>
      <c r="C2" s="4"/>
      <c r="D2" s="4"/>
      <c r="E2" s="4"/>
      <c r="F2" s="4"/>
    </row>
    <row r="3" spans="1:6" ht="15.6" x14ac:dyDescent="0.3">
      <c r="A3" s="150" t="s">
        <v>17</v>
      </c>
      <c r="B3" s="150"/>
      <c r="C3" s="150"/>
      <c r="D3" s="150"/>
      <c r="E3" s="150"/>
      <c r="F3" s="150"/>
    </row>
    <row r="4" spans="1:6" ht="17.399999999999999" x14ac:dyDescent="0.3">
      <c r="A4" s="4"/>
      <c r="B4" s="4"/>
      <c r="C4" s="4"/>
      <c r="D4" s="4"/>
      <c r="E4" s="5"/>
      <c r="F4" s="5"/>
    </row>
    <row r="5" spans="1:6" ht="15.6" x14ac:dyDescent="0.3">
      <c r="A5" s="150" t="s">
        <v>156</v>
      </c>
      <c r="B5" s="150"/>
      <c r="C5" s="150"/>
      <c r="D5" s="150"/>
      <c r="E5" s="150"/>
      <c r="F5" s="150"/>
    </row>
    <row r="6" spans="1:6" ht="17.399999999999999" x14ac:dyDescent="0.3">
      <c r="A6" s="4"/>
      <c r="B6" s="4"/>
      <c r="C6" s="4"/>
      <c r="D6" s="4"/>
      <c r="E6" s="5"/>
      <c r="F6" s="5"/>
    </row>
    <row r="7" spans="1:6" ht="38.4" customHeight="1" x14ac:dyDescent="0.3">
      <c r="A7" s="98" t="s">
        <v>39</v>
      </c>
      <c r="B7" s="13" t="s">
        <v>297</v>
      </c>
      <c r="C7" s="98" t="s">
        <v>304</v>
      </c>
      <c r="D7" s="98" t="s">
        <v>307</v>
      </c>
      <c r="E7" s="98" t="s">
        <v>305</v>
      </c>
      <c r="F7" s="98" t="s">
        <v>306</v>
      </c>
    </row>
    <row r="8" spans="1:6" ht="25.95" customHeight="1" x14ac:dyDescent="0.3">
      <c r="A8" s="31" t="s">
        <v>150</v>
      </c>
      <c r="B8" s="30">
        <v>0</v>
      </c>
      <c r="C8" s="29">
        <v>0</v>
      </c>
      <c r="D8" s="29">
        <v>0</v>
      </c>
      <c r="E8" s="29"/>
      <c r="F8" s="29"/>
    </row>
    <row r="9" spans="1:6" ht="37.950000000000003" customHeight="1" x14ac:dyDescent="0.3">
      <c r="A9" s="8" t="s">
        <v>157</v>
      </c>
      <c r="B9" s="101">
        <v>0</v>
      </c>
      <c r="C9" s="102">
        <v>0</v>
      </c>
      <c r="D9" s="102">
        <v>0</v>
      </c>
      <c r="E9" s="102"/>
      <c r="F9" s="102"/>
    </row>
    <row r="10" spans="1:6" ht="38.4" customHeight="1" x14ac:dyDescent="0.3">
      <c r="A10" s="12" t="s">
        <v>158</v>
      </c>
      <c r="B10" s="101"/>
      <c r="C10" s="102"/>
      <c r="D10" s="102"/>
      <c r="E10" s="102"/>
      <c r="F10" s="102"/>
    </row>
    <row r="11" spans="1:6" ht="19.95" customHeight="1" x14ac:dyDescent="0.3">
      <c r="A11" s="12" t="s">
        <v>159</v>
      </c>
      <c r="B11" s="101"/>
      <c r="C11" s="102"/>
      <c r="D11" s="102"/>
      <c r="E11" s="102"/>
      <c r="F11" s="102"/>
    </row>
    <row r="12" spans="1:6" ht="22.2" customHeight="1" x14ac:dyDescent="0.3">
      <c r="A12" s="12"/>
      <c r="B12" s="101"/>
      <c r="C12" s="102"/>
      <c r="D12" s="102"/>
      <c r="E12" s="102"/>
      <c r="F12" s="102"/>
    </row>
    <row r="13" spans="1:6" ht="22.95" customHeight="1" x14ac:dyDescent="0.3">
      <c r="A13" s="31" t="s">
        <v>153</v>
      </c>
      <c r="B13" s="101">
        <v>0</v>
      </c>
      <c r="C13" s="102">
        <v>0</v>
      </c>
      <c r="D13" s="102">
        <v>0</v>
      </c>
      <c r="E13" s="102"/>
      <c r="F13" s="102"/>
    </row>
    <row r="14" spans="1:6" ht="21" customHeight="1" x14ac:dyDescent="0.3">
      <c r="A14" s="8" t="s">
        <v>42</v>
      </c>
      <c r="B14" s="101"/>
      <c r="C14" s="102"/>
      <c r="D14" s="102"/>
      <c r="E14" s="102"/>
      <c r="F14" s="102"/>
    </row>
    <row r="15" spans="1:6" x14ac:dyDescent="0.3">
      <c r="A15" s="105" t="s">
        <v>160</v>
      </c>
      <c r="B15" s="101"/>
      <c r="C15" s="102"/>
      <c r="D15" s="102"/>
      <c r="E15" s="102"/>
      <c r="F15" s="104"/>
    </row>
    <row r="16" spans="1:6" x14ac:dyDescent="0.3">
      <c r="A16" s="8" t="s">
        <v>43</v>
      </c>
      <c r="B16" s="101"/>
      <c r="C16" s="102"/>
      <c r="D16" s="102"/>
      <c r="E16" s="102"/>
      <c r="F16" s="104"/>
    </row>
    <row r="17" spans="1:6" x14ac:dyDescent="0.3">
      <c r="A17" s="105" t="s">
        <v>161</v>
      </c>
      <c r="B17" s="101"/>
      <c r="C17" s="102"/>
      <c r="D17" s="102"/>
      <c r="E17" s="102"/>
      <c r="F17" s="104"/>
    </row>
  </sheetData>
  <mergeCells count="3">
    <mergeCell ref="A1:F1"/>
    <mergeCell ref="A3:F3"/>
    <mergeCell ref="A5:F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5"/>
  <sheetViews>
    <sheetView tabSelected="1" zoomScale="90" zoomScaleNormal="90" workbookViewId="0">
      <selection activeCell="E357" sqref="E357"/>
    </sheetView>
  </sheetViews>
  <sheetFormatPr defaultRowHeight="14.4" x14ac:dyDescent="0.3"/>
  <cols>
    <col min="1" max="1" width="26.88671875" customWidth="1"/>
    <col min="2" max="2" width="8.44140625" customWidth="1"/>
    <col min="3" max="3" width="8.6640625" customWidth="1"/>
    <col min="4" max="4" width="43.6640625" customWidth="1"/>
    <col min="5" max="5" width="17.6640625" customWidth="1"/>
    <col min="6" max="6" width="19.88671875" customWidth="1"/>
    <col min="7" max="9" width="17.6640625" customWidth="1"/>
  </cols>
  <sheetData>
    <row r="1" spans="1:9" ht="42" customHeight="1" x14ac:dyDescent="0.3">
      <c r="A1" s="150"/>
      <c r="B1" s="150"/>
      <c r="C1" s="150"/>
      <c r="D1" s="150"/>
      <c r="E1" s="150"/>
      <c r="F1" s="150"/>
      <c r="G1" s="150"/>
      <c r="H1" s="150"/>
      <c r="I1" s="150"/>
    </row>
    <row r="2" spans="1:9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3">
      <c r="A3" s="150" t="s">
        <v>16</v>
      </c>
      <c r="B3" s="151"/>
      <c r="C3" s="151"/>
      <c r="D3" s="151"/>
      <c r="E3" s="151"/>
      <c r="F3" s="151"/>
      <c r="G3" s="151"/>
      <c r="H3" s="151"/>
      <c r="I3" s="151"/>
    </row>
    <row r="4" spans="1:9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9" x14ac:dyDescent="0.3">
      <c r="I5" s="80">
        <v>7.5345000000000004</v>
      </c>
    </row>
    <row r="7" spans="1:9" ht="39.6" x14ac:dyDescent="0.3">
      <c r="A7" s="70" t="s">
        <v>18</v>
      </c>
      <c r="B7" s="169" t="s">
        <v>19</v>
      </c>
      <c r="C7" s="169"/>
      <c r="D7" s="169"/>
      <c r="E7" s="13" t="s">
        <v>297</v>
      </c>
      <c r="F7" s="14" t="s">
        <v>296</v>
      </c>
      <c r="G7" s="14" t="s">
        <v>295</v>
      </c>
      <c r="H7" s="134" t="s">
        <v>310</v>
      </c>
      <c r="I7" s="134" t="s">
        <v>311</v>
      </c>
    </row>
    <row r="8" spans="1:9" x14ac:dyDescent="0.3">
      <c r="A8" s="81"/>
      <c r="B8" s="81" t="s">
        <v>66</v>
      </c>
      <c r="C8" s="81"/>
      <c r="D8" s="81"/>
      <c r="E8" s="69">
        <f>+E11+E69+E323+E346</f>
        <v>2125634.1400000006</v>
      </c>
      <c r="F8" s="69">
        <f>+F11+F69+F323+F346</f>
        <v>2722292</v>
      </c>
      <c r="G8" s="69">
        <f>+G11+G69+G323+G346</f>
        <v>3260121</v>
      </c>
      <c r="H8" s="69">
        <f>+H11+H69+H323+H346</f>
        <v>3253457</v>
      </c>
      <c r="I8" s="69">
        <f>+I11+I69+I323+I346</f>
        <v>3253457</v>
      </c>
    </row>
    <row r="9" spans="1:9" x14ac:dyDescent="0.3">
      <c r="A9" s="81" t="s">
        <v>144</v>
      </c>
      <c r="B9" s="170" t="s">
        <v>145</v>
      </c>
      <c r="C9" s="171"/>
      <c r="D9" s="172"/>
      <c r="E9" s="69">
        <f>+E11+E69+E323+E346</f>
        <v>2125634.1400000006</v>
      </c>
      <c r="F9" s="69">
        <f>+F11+F69+F323+F346</f>
        <v>2722292</v>
      </c>
      <c r="G9" s="69">
        <f>+G11+G69+G323+G346</f>
        <v>3260121</v>
      </c>
      <c r="H9" s="69">
        <f>+H11+H69+H323+H346</f>
        <v>3253457</v>
      </c>
      <c r="I9" s="69">
        <f>+I11+I69+I323+I346</f>
        <v>3253457</v>
      </c>
    </row>
    <row r="10" spans="1:9" x14ac:dyDescent="0.3">
      <c r="A10" s="81" t="s">
        <v>146</v>
      </c>
      <c r="B10" s="170" t="s">
        <v>147</v>
      </c>
      <c r="C10" s="171"/>
      <c r="D10" s="172"/>
      <c r="E10" s="69">
        <f>+E11+E69+E323+E346</f>
        <v>2125634.1400000006</v>
      </c>
      <c r="F10" s="69">
        <f>+F11+F69+F323+F346</f>
        <v>2722292</v>
      </c>
      <c r="G10" s="69">
        <f>+G11+G69+G323+G346</f>
        <v>3260121</v>
      </c>
      <c r="H10" s="69">
        <f>+H11+H69+H323+H346</f>
        <v>3253457</v>
      </c>
      <c r="I10" s="69">
        <f>+I11+I69+I323+I346</f>
        <v>3253457</v>
      </c>
    </row>
    <row r="11" spans="1:9" x14ac:dyDescent="0.3">
      <c r="A11" s="82" t="s">
        <v>95</v>
      </c>
      <c r="B11" s="82" t="s">
        <v>114</v>
      </c>
      <c r="C11" s="82"/>
      <c r="D11" s="82"/>
      <c r="E11" s="83">
        <f>+E12+E56</f>
        <v>1676480.6300000001</v>
      </c>
      <c r="F11" s="83">
        <f>+F12+F56</f>
        <v>1961608</v>
      </c>
      <c r="G11" s="83">
        <f>+G12+G56</f>
        <v>2318998</v>
      </c>
      <c r="H11" s="83">
        <f>+H12+H56</f>
        <v>2318998</v>
      </c>
      <c r="I11" s="83">
        <f>+I12+I56</f>
        <v>2318998</v>
      </c>
    </row>
    <row r="12" spans="1:9" x14ac:dyDescent="0.3">
      <c r="A12" s="85" t="s">
        <v>96</v>
      </c>
      <c r="B12" s="85" t="s">
        <v>97</v>
      </c>
      <c r="C12" s="85"/>
      <c r="D12" s="85"/>
      <c r="E12" s="86">
        <f>+E13</f>
        <v>178408.99999999997</v>
      </c>
      <c r="F12" s="86">
        <f>+F13</f>
        <v>152680</v>
      </c>
      <c r="G12" s="86">
        <f>+G13</f>
        <v>120188</v>
      </c>
      <c r="H12" s="86">
        <f>+H13</f>
        <v>120188</v>
      </c>
      <c r="I12" s="86">
        <f>+I13</f>
        <v>120188</v>
      </c>
    </row>
    <row r="13" spans="1:9" x14ac:dyDescent="0.3">
      <c r="A13" s="81" t="s">
        <v>98</v>
      </c>
      <c r="B13" s="81" t="s">
        <v>67</v>
      </c>
      <c r="C13" s="81"/>
      <c r="D13" s="81"/>
      <c r="E13" s="69">
        <f>+E14+E47+E50</f>
        <v>178408.99999999997</v>
      </c>
      <c r="F13" s="69">
        <f>+F14+F47+F50</f>
        <v>152680</v>
      </c>
      <c r="G13" s="69">
        <f>+G14+G47+G50</f>
        <v>120188</v>
      </c>
      <c r="H13" s="69">
        <v>120188</v>
      </c>
      <c r="I13" s="69">
        <v>120188</v>
      </c>
    </row>
    <row r="14" spans="1:9" x14ac:dyDescent="0.3">
      <c r="A14" s="81" t="s">
        <v>68</v>
      </c>
      <c r="B14" s="81" t="s">
        <v>69</v>
      </c>
      <c r="C14" s="79"/>
      <c r="D14" s="79"/>
      <c r="E14" s="94">
        <f>+E15+E43</f>
        <v>172794.99999999997</v>
      </c>
      <c r="F14" s="94">
        <f>+F15+F43</f>
        <v>139274</v>
      </c>
      <c r="G14" s="94">
        <f>+G15+G43</f>
        <v>106782</v>
      </c>
      <c r="H14" s="94">
        <f>+H15+H43</f>
        <v>152928</v>
      </c>
      <c r="I14" s="94">
        <f>+I15+I43</f>
        <v>152928</v>
      </c>
    </row>
    <row r="15" spans="1:9" x14ac:dyDescent="0.3">
      <c r="A15" s="79" t="s">
        <v>70</v>
      </c>
      <c r="B15" s="79" t="s">
        <v>71</v>
      </c>
      <c r="C15" s="79"/>
      <c r="D15" s="79"/>
      <c r="E15" s="59">
        <f>SUM(E16:E42)</f>
        <v>172720.99999999997</v>
      </c>
      <c r="F15" s="59">
        <f>SUM(F16:F42)</f>
        <v>139230</v>
      </c>
      <c r="G15" s="59">
        <f>SUM(G16:G42)</f>
        <v>106738</v>
      </c>
      <c r="H15" s="59">
        <v>152884</v>
      </c>
      <c r="I15" s="59">
        <v>152884</v>
      </c>
    </row>
    <row r="16" spans="1:9" hidden="1" x14ac:dyDescent="0.3">
      <c r="A16" s="84">
        <v>3211</v>
      </c>
      <c r="B16" s="79" t="s">
        <v>162</v>
      </c>
      <c r="C16" s="79"/>
      <c r="D16" s="79"/>
      <c r="E16" s="59">
        <v>4555.01</v>
      </c>
      <c r="F16" s="59">
        <v>3000</v>
      </c>
      <c r="G16" s="59">
        <v>3000</v>
      </c>
      <c r="H16" s="59"/>
      <c r="I16" s="59"/>
    </row>
    <row r="17" spans="1:9" hidden="1" x14ac:dyDescent="0.3">
      <c r="A17" s="84">
        <v>3213</v>
      </c>
      <c r="B17" s="79" t="s">
        <v>163</v>
      </c>
      <c r="C17" s="79"/>
      <c r="D17" s="79"/>
      <c r="E17" s="59">
        <v>741.75</v>
      </c>
      <c r="F17" s="59">
        <v>266</v>
      </c>
      <c r="G17" s="59">
        <v>266</v>
      </c>
      <c r="H17" s="59"/>
      <c r="I17" s="59"/>
    </row>
    <row r="18" spans="1:9" hidden="1" x14ac:dyDescent="0.3">
      <c r="A18" s="84">
        <v>3214</v>
      </c>
      <c r="B18" s="79" t="s">
        <v>164</v>
      </c>
      <c r="C18" s="79"/>
      <c r="D18" s="79"/>
      <c r="E18" s="59">
        <v>0</v>
      </c>
      <c r="F18" s="59">
        <v>114</v>
      </c>
      <c r="G18" s="59">
        <v>114</v>
      </c>
      <c r="H18" s="59"/>
      <c r="I18" s="59"/>
    </row>
    <row r="19" spans="1:9" hidden="1" x14ac:dyDescent="0.3">
      <c r="A19" s="84">
        <v>3221</v>
      </c>
      <c r="B19" s="79" t="s">
        <v>165</v>
      </c>
      <c r="C19" s="79"/>
      <c r="D19" s="79"/>
      <c r="E19" s="59">
        <v>17272.189999999999</v>
      </c>
      <c r="F19" s="59">
        <v>8370</v>
      </c>
      <c r="G19" s="132">
        <v>12117</v>
      </c>
      <c r="H19" s="59"/>
      <c r="I19" s="59"/>
    </row>
    <row r="20" spans="1:9" hidden="1" x14ac:dyDescent="0.3">
      <c r="A20" s="84">
        <v>3223</v>
      </c>
      <c r="B20" s="174" t="s">
        <v>167</v>
      </c>
      <c r="C20" s="171"/>
      <c r="D20" s="172"/>
      <c r="E20" s="59">
        <v>18005.59</v>
      </c>
      <c r="F20" s="59">
        <v>43480</v>
      </c>
      <c r="G20" s="132">
        <v>51791</v>
      </c>
      <c r="H20" s="59"/>
      <c r="I20" s="59"/>
    </row>
    <row r="21" spans="1:9" hidden="1" x14ac:dyDescent="0.3">
      <c r="A21" s="84">
        <v>3224</v>
      </c>
      <c r="B21" s="79" t="s">
        <v>168</v>
      </c>
      <c r="C21" s="79"/>
      <c r="D21" s="79"/>
      <c r="E21" s="59">
        <v>3794.75</v>
      </c>
      <c r="F21" s="59">
        <v>1991</v>
      </c>
      <c r="G21" s="59">
        <v>1991</v>
      </c>
      <c r="H21" s="59"/>
      <c r="I21" s="59"/>
    </row>
    <row r="22" spans="1:9" hidden="1" x14ac:dyDescent="0.3">
      <c r="A22" s="84">
        <v>3225</v>
      </c>
      <c r="B22" s="79" t="s">
        <v>169</v>
      </c>
      <c r="C22" s="79"/>
      <c r="D22" s="79"/>
      <c r="E22" s="59">
        <v>1818.71</v>
      </c>
      <c r="F22" s="59">
        <v>796</v>
      </c>
      <c r="G22" s="59">
        <v>796</v>
      </c>
      <c r="H22" s="59"/>
      <c r="I22" s="59"/>
    </row>
    <row r="23" spans="1:9" hidden="1" x14ac:dyDescent="0.3">
      <c r="A23" s="84">
        <v>3227</v>
      </c>
      <c r="B23" s="79" t="s">
        <v>170</v>
      </c>
      <c r="C23" s="79"/>
      <c r="D23" s="79"/>
      <c r="E23" s="59">
        <v>676.29</v>
      </c>
      <c r="F23" s="59">
        <v>398</v>
      </c>
      <c r="G23" s="59">
        <v>398</v>
      </c>
      <c r="H23" s="59"/>
      <c r="I23" s="59"/>
    </row>
    <row r="24" spans="1:9" hidden="1" x14ac:dyDescent="0.3">
      <c r="A24" s="84">
        <v>3231</v>
      </c>
      <c r="B24" s="79" t="s">
        <v>171</v>
      </c>
      <c r="C24" s="79"/>
      <c r="D24" s="79"/>
      <c r="E24" s="59">
        <v>2100.91</v>
      </c>
      <c r="F24" s="59">
        <v>2256</v>
      </c>
      <c r="G24" s="59">
        <v>2256</v>
      </c>
      <c r="H24" s="59"/>
      <c r="I24" s="59"/>
    </row>
    <row r="25" spans="1:9" hidden="1" x14ac:dyDescent="0.3">
      <c r="A25" s="84">
        <v>3232</v>
      </c>
      <c r="B25" s="79" t="s">
        <v>172</v>
      </c>
      <c r="C25" s="79"/>
      <c r="D25" s="79"/>
      <c r="E25" s="59">
        <v>1761.88</v>
      </c>
      <c r="F25" s="59">
        <v>3039</v>
      </c>
      <c r="G25" s="59">
        <v>3039</v>
      </c>
      <c r="H25" s="59"/>
      <c r="I25" s="59"/>
    </row>
    <row r="26" spans="1:9" hidden="1" x14ac:dyDescent="0.3">
      <c r="A26" s="84">
        <v>3232</v>
      </c>
      <c r="B26" s="79" t="s">
        <v>173</v>
      </c>
      <c r="C26" s="79"/>
      <c r="D26" s="79"/>
      <c r="E26" s="59">
        <v>3937.97</v>
      </c>
      <c r="F26" s="59">
        <v>3978</v>
      </c>
      <c r="G26" s="59">
        <v>3978</v>
      </c>
      <c r="H26" s="59"/>
      <c r="I26" s="59"/>
    </row>
    <row r="27" spans="1:9" hidden="1" x14ac:dyDescent="0.3">
      <c r="A27" s="84">
        <v>3233</v>
      </c>
      <c r="B27" s="79" t="s">
        <v>174</v>
      </c>
      <c r="C27" s="79"/>
      <c r="D27" s="79"/>
      <c r="E27" s="59">
        <v>45</v>
      </c>
      <c r="F27" s="59">
        <v>82</v>
      </c>
      <c r="G27" s="59">
        <v>82</v>
      </c>
      <c r="H27" s="59"/>
      <c r="I27" s="59"/>
    </row>
    <row r="28" spans="1:9" hidden="1" x14ac:dyDescent="0.3">
      <c r="A28" s="84">
        <v>3234</v>
      </c>
      <c r="B28" s="174" t="s">
        <v>175</v>
      </c>
      <c r="C28" s="171"/>
      <c r="D28" s="172"/>
      <c r="E28" s="59">
        <v>10980.59</v>
      </c>
      <c r="F28" s="59">
        <v>4645</v>
      </c>
      <c r="G28" s="59">
        <v>4645</v>
      </c>
      <c r="H28" s="59"/>
      <c r="I28" s="59"/>
    </row>
    <row r="29" spans="1:9" hidden="1" x14ac:dyDescent="0.3">
      <c r="A29" s="84">
        <v>3234</v>
      </c>
      <c r="B29" s="79" t="s">
        <v>176</v>
      </c>
      <c r="C29" s="79"/>
      <c r="D29" s="79"/>
      <c r="E29" s="59">
        <v>671.41</v>
      </c>
      <c r="F29" s="59">
        <v>1261</v>
      </c>
      <c r="G29" s="132">
        <v>3001</v>
      </c>
      <c r="H29" s="59"/>
      <c r="I29" s="59"/>
    </row>
    <row r="30" spans="1:9" hidden="1" x14ac:dyDescent="0.3">
      <c r="A30" s="84">
        <v>3234</v>
      </c>
      <c r="B30" s="79" t="s">
        <v>191</v>
      </c>
      <c r="C30" s="79"/>
      <c r="D30" s="79"/>
      <c r="E30" s="59">
        <v>757.81</v>
      </c>
      <c r="F30" s="59">
        <v>1324</v>
      </c>
      <c r="G30" s="59">
        <v>1324</v>
      </c>
      <c r="H30" s="59"/>
      <c r="I30" s="59"/>
    </row>
    <row r="31" spans="1:9" hidden="1" x14ac:dyDescent="0.3">
      <c r="A31" s="84">
        <v>3235</v>
      </c>
      <c r="B31" s="79" t="s">
        <v>177</v>
      </c>
      <c r="C31" s="79"/>
      <c r="D31" s="79"/>
      <c r="E31" s="59">
        <v>5091.93</v>
      </c>
      <c r="F31" s="59">
        <v>1991</v>
      </c>
      <c r="G31" s="59">
        <v>1991</v>
      </c>
      <c r="H31" s="59"/>
      <c r="I31" s="59"/>
    </row>
    <row r="32" spans="1:9" hidden="1" x14ac:dyDescent="0.3">
      <c r="A32" s="84">
        <v>3235</v>
      </c>
      <c r="B32" s="79" t="s">
        <v>298</v>
      </c>
      <c r="C32" s="79"/>
      <c r="D32" s="79"/>
      <c r="E32" s="59">
        <v>80000</v>
      </c>
      <c r="F32" s="59">
        <v>46290</v>
      </c>
      <c r="G32" s="132">
        <v>0</v>
      </c>
      <c r="H32" s="59"/>
      <c r="I32" s="59"/>
    </row>
    <row r="33" spans="1:9" hidden="1" x14ac:dyDescent="0.3">
      <c r="A33" s="84">
        <v>3236</v>
      </c>
      <c r="B33" s="174" t="s">
        <v>178</v>
      </c>
      <c r="C33" s="171"/>
      <c r="D33" s="172"/>
      <c r="E33" s="59">
        <v>885.29</v>
      </c>
      <c r="F33" s="59">
        <v>796</v>
      </c>
      <c r="G33" s="59">
        <v>796</v>
      </c>
      <c r="H33" s="59"/>
      <c r="I33" s="59"/>
    </row>
    <row r="34" spans="1:9" hidden="1" x14ac:dyDescent="0.3">
      <c r="A34" s="84">
        <v>3236</v>
      </c>
      <c r="B34" s="79" t="s">
        <v>179</v>
      </c>
      <c r="C34" s="79"/>
      <c r="D34" s="79"/>
      <c r="E34" s="59">
        <v>3199.27</v>
      </c>
      <c r="F34" s="59">
        <v>3345</v>
      </c>
      <c r="G34" s="59">
        <v>3345</v>
      </c>
      <c r="H34" s="59"/>
      <c r="I34" s="59"/>
    </row>
    <row r="35" spans="1:9" hidden="1" x14ac:dyDescent="0.3">
      <c r="A35" s="84">
        <v>3237</v>
      </c>
      <c r="B35" s="79" t="s">
        <v>180</v>
      </c>
      <c r="C35" s="79"/>
      <c r="D35" s="79"/>
      <c r="E35" s="59">
        <v>1491.05</v>
      </c>
      <c r="F35" s="59">
        <v>796</v>
      </c>
      <c r="G35" s="59">
        <v>796</v>
      </c>
      <c r="H35" s="59"/>
      <c r="I35" s="59"/>
    </row>
    <row r="36" spans="1:9" hidden="1" x14ac:dyDescent="0.3">
      <c r="A36" s="84">
        <v>3238</v>
      </c>
      <c r="B36" s="174" t="s">
        <v>181</v>
      </c>
      <c r="C36" s="171"/>
      <c r="D36" s="172"/>
      <c r="E36" s="59">
        <v>4773</v>
      </c>
      <c r="F36" s="59">
        <v>3584</v>
      </c>
      <c r="G36" s="59">
        <v>3584</v>
      </c>
      <c r="H36" s="59"/>
      <c r="I36" s="59"/>
    </row>
    <row r="37" spans="1:9" hidden="1" x14ac:dyDescent="0.3">
      <c r="A37" s="84">
        <v>3239</v>
      </c>
      <c r="B37" s="174" t="s">
        <v>182</v>
      </c>
      <c r="C37" s="171"/>
      <c r="D37" s="172"/>
      <c r="E37" s="59">
        <v>2969.83</v>
      </c>
      <c r="F37" s="59">
        <v>1626</v>
      </c>
      <c r="G37" s="59">
        <v>1626</v>
      </c>
      <c r="H37" s="59"/>
      <c r="I37" s="59"/>
    </row>
    <row r="38" spans="1:9" hidden="1" x14ac:dyDescent="0.3">
      <c r="A38" s="84">
        <v>3292</v>
      </c>
      <c r="B38" s="174" t="s">
        <v>183</v>
      </c>
      <c r="C38" s="171"/>
      <c r="D38" s="172"/>
      <c r="E38" s="59">
        <v>5361.74</v>
      </c>
      <c r="F38" s="59">
        <v>4339</v>
      </c>
      <c r="G38" s="59">
        <v>4339</v>
      </c>
      <c r="H38" s="59"/>
      <c r="I38" s="59"/>
    </row>
    <row r="39" spans="1:9" hidden="1" x14ac:dyDescent="0.3">
      <c r="A39" s="84">
        <v>3293</v>
      </c>
      <c r="B39" s="174" t="s">
        <v>184</v>
      </c>
      <c r="C39" s="171"/>
      <c r="D39" s="172"/>
      <c r="E39" s="59">
        <v>0</v>
      </c>
      <c r="F39" s="59">
        <v>30</v>
      </c>
      <c r="G39" s="59">
        <v>30</v>
      </c>
      <c r="H39" s="59"/>
      <c r="I39" s="59"/>
    </row>
    <row r="40" spans="1:9" hidden="1" x14ac:dyDescent="0.3">
      <c r="A40" s="84">
        <v>3294</v>
      </c>
      <c r="B40" s="174" t="s">
        <v>185</v>
      </c>
      <c r="C40" s="171"/>
      <c r="D40" s="172"/>
      <c r="E40" s="59">
        <v>163.09</v>
      </c>
      <c r="F40" s="59">
        <v>159</v>
      </c>
      <c r="G40" s="59">
        <v>159</v>
      </c>
      <c r="H40" s="59"/>
      <c r="I40" s="59"/>
    </row>
    <row r="41" spans="1:9" hidden="1" x14ac:dyDescent="0.3">
      <c r="A41" s="84">
        <v>3295</v>
      </c>
      <c r="B41" s="174" t="s">
        <v>186</v>
      </c>
      <c r="C41" s="171"/>
      <c r="D41" s="172"/>
      <c r="E41" s="59">
        <v>276.93</v>
      </c>
      <c r="F41" s="59">
        <v>212</v>
      </c>
      <c r="G41" s="59">
        <v>212</v>
      </c>
      <c r="H41" s="59"/>
      <c r="I41" s="59"/>
    </row>
    <row r="42" spans="1:9" hidden="1" x14ac:dyDescent="0.3">
      <c r="A42" s="84">
        <v>3299</v>
      </c>
      <c r="B42" s="79" t="s">
        <v>187</v>
      </c>
      <c r="C42" s="79"/>
      <c r="D42" s="79"/>
      <c r="E42" s="59">
        <v>1389.01</v>
      </c>
      <c r="F42" s="59">
        <v>1062</v>
      </c>
      <c r="G42" s="59">
        <v>1062</v>
      </c>
      <c r="H42" s="59"/>
      <c r="I42" s="59"/>
    </row>
    <row r="43" spans="1:9" x14ac:dyDescent="0.3">
      <c r="A43" s="79" t="s">
        <v>72</v>
      </c>
      <c r="B43" s="79" t="s">
        <v>73</v>
      </c>
      <c r="C43" s="79"/>
      <c r="D43" s="79"/>
      <c r="E43" s="59">
        <f>+E44+E45</f>
        <v>74</v>
      </c>
      <c r="F43" s="59">
        <f>+F44+F45</f>
        <v>44</v>
      </c>
      <c r="G43" s="59">
        <f>+G44+G45</f>
        <v>44</v>
      </c>
      <c r="H43" s="59">
        <v>44</v>
      </c>
      <c r="I43" s="59">
        <v>44</v>
      </c>
    </row>
    <row r="44" spans="1:9" hidden="1" x14ac:dyDescent="0.3">
      <c r="A44" s="84">
        <v>3431</v>
      </c>
      <c r="B44" s="79" t="s">
        <v>188</v>
      </c>
      <c r="C44" s="79"/>
      <c r="D44" s="79"/>
      <c r="E44" s="59">
        <v>73.28</v>
      </c>
      <c r="F44" s="59">
        <v>31</v>
      </c>
      <c r="G44" s="59">
        <v>31</v>
      </c>
      <c r="H44" s="59"/>
      <c r="I44" s="59"/>
    </row>
    <row r="45" spans="1:9" hidden="1" x14ac:dyDescent="0.3">
      <c r="A45" s="84">
        <v>3433</v>
      </c>
      <c r="B45" s="174" t="s">
        <v>189</v>
      </c>
      <c r="C45" s="171"/>
      <c r="D45" s="172"/>
      <c r="E45" s="59">
        <v>0.72</v>
      </c>
      <c r="F45" s="59">
        <v>13</v>
      </c>
      <c r="G45" s="59">
        <v>13</v>
      </c>
      <c r="H45" s="59"/>
      <c r="I45" s="59"/>
    </row>
    <row r="46" spans="1:9" x14ac:dyDescent="0.3">
      <c r="A46" s="93" t="s">
        <v>198</v>
      </c>
      <c r="B46" s="81" t="s">
        <v>199</v>
      </c>
      <c r="C46" s="81"/>
      <c r="D46" s="81"/>
      <c r="E46" s="69">
        <f>+E47</f>
        <v>664</v>
      </c>
      <c r="F46" s="69">
        <f>+F47</f>
        <v>664</v>
      </c>
      <c r="G46" s="69">
        <f>+G47</f>
        <v>664</v>
      </c>
      <c r="H46" s="69">
        <f>+H47</f>
        <v>664</v>
      </c>
      <c r="I46" s="69">
        <f>+I47</f>
        <v>664</v>
      </c>
    </row>
    <row r="47" spans="1:9" x14ac:dyDescent="0.3">
      <c r="A47" s="93">
        <v>4</v>
      </c>
      <c r="B47" s="81" t="s">
        <v>74</v>
      </c>
      <c r="C47" s="79"/>
      <c r="D47" s="79"/>
      <c r="E47" s="59">
        <v>664</v>
      </c>
      <c r="F47" s="59">
        <v>664</v>
      </c>
      <c r="G47" s="94">
        <v>664</v>
      </c>
      <c r="H47" s="59">
        <v>664</v>
      </c>
      <c r="I47" s="59">
        <v>664</v>
      </c>
    </row>
    <row r="48" spans="1:9" x14ac:dyDescent="0.3">
      <c r="A48" s="84">
        <v>42</v>
      </c>
      <c r="B48" s="79" t="s">
        <v>74</v>
      </c>
      <c r="C48" s="79"/>
      <c r="D48" s="79"/>
      <c r="E48" s="59">
        <v>664</v>
      </c>
      <c r="F48" s="59">
        <v>664</v>
      </c>
      <c r="G48" s="59">
        <v>664</v>
      </c>
      <c r="H48" s="59">
        <v>664</v>
      </c>
      <c r="I48" s="59">
        <v>664</v>
      </c>
    </row>
    <row r="49" spans="1:9" hidden="1" x14ac:dyDescent="0.3">
      <c r="A49" s="84">
        <v>4241</v>
      </c>
      <c r="B49" s="174" t="s">
        <v>190</v>
      </c>
      <c r="C49" s="171"/>
      <c r="D49" s="172"/>
      <c r="E49" s="59">
        <v>664</v>
      </c>
      <c r="F49" s="59">
        <v>664</v>
      </c>
      <c r="G49" s="59">
        <v>664</v>
      </c>
      <c r="H49" s="59"/>
      <c r="I49" s="59"/>
    </row>
    <row r="50" spans="1:9" x14ac:dyDescent="0.3">
      <c r="A50" s="93" t="s">
        <v>224</v>
      </c>
      <c r="B50" s="117" t="s">
        <v>225</v>
      </c>
      <c r="C50" s="121"/>
      <c r="D50" s="114"/>
      <c r="E50" s="69">
        <f>+E52</f>
        <v>4950</v>
      </c>
      <c r="F50" s="69">
        <f>+F52</f>
        <v>12742</v>
      </c>
      <c r="G50" s="69">
        <f>+G52</f>
        <v>12742</v>
      </c>
      <c r="H50" s="69">
        <f>+H52</f>
        <v>12742</v>
      </c>
      <c r="I50" s="69">
        <f>+I52</f>
        <v>12742</v>
      </c>
    </row>
    <row r="51" spans="1:9" x14ac:dyDescent="0.3">
      <c r="A51" s="93" t="s">
        <v>98</v>
      </c>
      <c r="B51" s="117" t="s">
        <v>67</v>
      </c>
      <c r="C51" s="121"/>
      <c r="D51" s="114"/>
      <c r="E51" s="59">
        <f t="shared" ref="E51:I52" si="0">+E52</f>
        <v>4950</v>
      </c>
      <c r="F51" s="59">
        <f t="shared" si="0"/>
        <v>12742</v>
      </c>
      <c r="G51" s="59">
        <f t="shared" si="0"/>
        <v>12742</v>
      </c>
      <c r="H51" s="59">
        <f t="shared" si="0"/>
        <v>12742</v>
      </c>
      <c r="I51" s="59">
        <f t="shared" si="0"/>
        <v>12742</v>
      </c>
    </row>
    <row r="52" spans="1:9" x14ac:dyDescent="0.3">
      <c r="A52" s="84">
        <v>3</v>
      </c>
      <c r="B52" s="115" t="s">
        <v>69</v>
      </c>
      <c r="C52" s="113"/>
      <c r="D52" s="114"/>
      <c r="E52" s="59">
        <f t="shared" si="0"/>
        <v>4950</v>
      </c>
      <c r="F52" s="59">
        <f t="shared" si="0"/>
        <v>12742</v>
      </c>
      <c r="G52" s="59">
        <f t="shared" si="0"/>
        <v>12742</v>
      </c>
      <c r="H52" s="59">
        <f t="shared" si="0"/>
        <v>12742</v>
      </c>
      <c r="I52" s="59">
        <f t="shared" si="0"/>
        <v>12742</v>
      </c>
    </row>
    <row r="53" spans="1:9" x14ac:dyDescent="0.3">
      <c r="A53" s="84">
        <v>32</v>
      </c>
      <c r="B53" s="115" t="s">
        <v>71</v>
      </c>
      <c r="C53" s="113"/>
      <c r="D53" s="114"/>
      <c r="E53" s="59">
        <f>+E54+E55</f>
        <v>4950</v>
      </c>
      <c r="F53" s="59">
        <f>+F54+F55</f>
        <v>12742</v>
      </c>
      <c r="G53" s="59">
        <f>+G54+G55</f>
        <v>12742</v>
      </c>
      <c r="H53" s="59">
        <v>12742</v>
      </c>
      <c r="I53" s="59">
        <v>12742</v>
      </c>
    </row>
    <row r="54" spans="1:9" hidden="1" x14ac:dyDescent="0.3">
      <c r="A54" s="84">
        <v>3222</v>
      </c>
      <c r="B54" s="115" t="s">
        <v>166</v>
      </c>
      <c r="C54" s="113"/>
      <c r="D54" s="114"/>
      <c r="E54" s="59">
        <v>0</v>
      </c>
      <c r="F54" s="59">
        <v>1</v>
      </c>
      <c r="G54" s="59">
        <v>1</v>
      </c>
      <c r="H54" s="59"/>
      <c r="I54" s="59"/>
    </row>
    <row r="55" spans="1:9" hidden="1" x14ac:dyDescent="0.3">
      <c r="A55" s="84">
        <v>3231</v>
      </c>
      <c r="B55" s="115" t="s">
        <v>229</v>
      </c>
      <c r="C55" s="113"/>
      <c r="D55" s="114"/>
      <c r="E55" s="59">
        <v>4950</v>
      </c>
      <c r="F55" s="59">
        <v>12741</v>
      </c>
      <c r="G55" s="59">
        <v>12741</v>
      </c>
      <c r="H55" s="59"/>
      <c r="I55" s="59"/>
    </row>
    <row r="56" spans="1:9" x14ac:dyDescent="0.3">
      <c r="A56" s="85" t="s">
        <v>99</v>
      </c>
      <c r="B56" s="85" t="s">
        <v>100</v>
      </c>
      <c r="C56" s="85"/>
      <c r="D56" s="85"/>
      <c r="E56" s="86">
        <f t="shared" ref="E56:I57" si="1">+E57</f>
        <v>1498071.6300000001</v>
      </c>
      <c r="F56" s="86">
        <f t="shared" si="1"/>
        <v>1808928</v>
      </c>
      <c r="G56" s="86">
        <f t="shared" si="1"/>
        <v>2198810</v>
      </c>
      <c r="H56" s="86">
        <f t="shared" si="1"/>
        <v>2198810</v>
      </c>
      <c r="I56" s="86">
        <f t="shared" si="1"/>
        <v>2198810</v>
      </c>
    </row>
    <row r="57" spans="1:9" x14ac:dyDescent="0.3">
      <c r="A57" s="81" t="s">
        <v>101</v>
      </c>
      <c r="B57" s="81" t="s">
        <v>102</v>
      </c>
      <c r="C57" s="81"/>
      <c r="D57" s="81"/>
      <c r="E57" s="69">
        <f t="shared" si="1"/>
        <v>1498071.6300000001</v>
      </c>
      <c r="F57" s="69">
        <f t="shared" si="1"/>
        <v>1808928</v>
      </c>
      <c r="G57" s="69">
        <f t="shared" si="1"/>
        <v>2198810</v>
      </c>
      <c r="H57" s="69">
        <f t="shared" si="1"/>
        <v>2198810</v>
      </c>
      <c r="I57" s="69">
        <f t="shared" si="1"/>
        <v>2198810</v>
      </c>
    </row>
    <row r="58" spans="1:9" x14ac:dyDescent="0.3">
      <c r="A58" s="79" t="s">
        <v>68</v>
      </c>
      <c r="B58" s="79" t="s">
        <v>69</v>
      </c>
      <c r="C58" s="79"/>
      <c r="D58" s="79"/>
      <c r="E58" s="59">
        <f>+E59+E65</f>
        <v>1498071.6300000001</v>
      </c>
      <c r="F58" s="59">
        <f>+F59+F65</f>
        <v>1808928</v>
      </c>
      <c r="G58" s="59">
        <f>+G59+G65</f>
        <v>2198810</v>
      </c>
      <c r="H58" s="59">
        <f>+H59+H65</f>
        <v>2198810</v>
      </c>
      <c r="I58" s="59">
        <f>+I59+I65</f>
        <v>2198810</v>
      </c>
    </row>
    <row r="59" spans="1:9" x14ac:dyDescent="0.3">
      <c r="A59" s="84">
        <v>31</v>
      </c>
      <c r="B59" s="79" t="s">
        <v>76</v>
      </c>
      <c r="C59" s="79"/>
      <c r="D59" s="79"/>
      <c r="E59" s="59">
        <f>SUM(E60:E64)</f>
        <v>1474819.58</v>
      </c>
      <c r="F59" s="59">
        <f>SUM(F60:F64)</f>
        <v>1778600</v>
      </c>
      <c r="G59" s="59">
        <f>SUM(G60:G64)</f>
        <v>2167482</v>
      </c>
      <c r="H59" s="59">
        <v>2167482</v>
      </c>
      <c r="I59" s="59">
        <v>2167482</v>
      </c>
    </row>
    <row r="60" spans="1:9" hidden="1" x14ac:dyDescent="0.3">
      <c r="A60" s="84">
        <v>3111</v>
      </c>
      <c r="B60" s="79" t="s">
        <v>192</v>
      </c>
      <c r="C60" s="79"/>
      <c r="D60" s="79"/>
      <c r="E60" s="59">
        <v>1176981</v>
      </c>
      <c r="F60" s="59">
        <v>1400000</v>
      </c>
      <c r="G60" s="143">
        <v>1730000</v>
      </c>
      <c r="H60" s="59"/>
      <c r="I60" s="59"/>
    </row>
    <row r="61" spans="1:9" hidden="1" x14ac:dyDescent="0.3">
      <c r="A61" s="84">
        <v>3113</v>
      </c>
      <c r="B61" s="79" t="s">
        <v>193</v>
      </c>
      <c r="C61" s="79"/>
      <c r="D61" s="79"/>
      <c r="E61" s="59">
        <v>30319.99</v>
      </c>
      <c r="F61" s="59">
        <v>58400</v>
      </c>
      <c r="G61" s="59">
        <v>58400</v>
      </c>
      <c r="H61" s="59"/>
      <c r="I61" s="59"/>
    </row>
    <row r="62" spans="1:9" hidden="1" x14ac:dyDescent="0.3">
      <c r="A62" s="84">
        <v>3114</v>
      </c>
      <c r="B62" s="79" t="s">
        <v>194</v>
      </c>
      <c r="C62" s="79"/>
      <c r="D62" s="79"/>
      <c r="E62" s="59">
        <v>8733.2099999999991</v>
      </c>
      <c r="F62" s="59">
        <v>15200</v>
      </c>
      <c r="G62" s="132">
        <v>23632</v>
      </c>
      <c r="H62" s="59"/>
      <c r="I62" s="59"/>
    </row>
    <row r="63" spans="1:9" hidden="1" x14ac:dyDescent="0.3">
      <c r="A63" s="84">
        <v>3121</v>
      </c>
      <c r="B63" s="79" t="s">
        <v>195</v>
      </c>
      <c r="C63" s="79"/>
      <c r="D63" s="79"/>
      <c r="E63" s="59">
        <v>58310.33</v>
      </c>
      <c r="F63" s="59">
        <v>70000</v>
      </c>
      <c r="G63" s="143">
        <v>70000</v>
      </c>
      <c r="H63" s="59"/>
      <c r="I63" s="59"/>
    </row>
    <row r="64" spans="1:9" hidden="1" x14ac:dyDescent="0.3">
      <c r="A64" s="84">
        <v>3132</v>
      </c>
      <c r="B64" s="174" t="s">
        <v>196</v>
      </c>
      <c r="C64" s="171"/>
      <c r="D64" s="172"/>
      <c r="E64" s="59">
        <v>200475.05</v>
      </c>
      <c r="F64" s="59">
        <v>235000</v>
      </c>
      <c r="G64" s="143">
        <v>285450</v>
      </c>
      <c r="H64" s="59"/>
      <c r="I64" s="59"/>
    </row>
    <row r="65" spans="1:9" x14ac:dyDescent="0.3">
      <c r="A65" s="84">
        <v>32</v>
      </c>
      <c r="B65" s="79" t="s">
        <v>71</v>
      </c>
      <c r="C65" s="79"/>
      <c r="D65" s="79"/>
      <c r="E65" s="59">
        <f>SUM(E66:E68)</f>
        <v>23252.05</v>
      </c>
      <c r="F65" s="59">
        <f>SUM(F66:F68)</f>
        <v>30328</v>
      </c>
      <c r="G65" s="59">
        <f>SUM(G66:G68)</f>
        <v>31328</v>
      </c>
      <c r="H65" s="59">
        <v>31328</v>
      </c>
      <c r="I65" s="59">
        <v>31328</v>
      </c>
    </row>
    <row r="66" spans="1:9" hidden="1" x14ac:dyDescent="0.3">
      <c r="A66" s="84">
        <v>3211</v>
      </c>
      <c r="B66" s="79" t="s">
        <v>162</v>
      </c>
      <c r="C66" s="79"/>
      <c r="D66" s="79"/>
      <c r="E66" s="59">
        <v>0</v>
      </c>
      <c r="F66" s="59">
        <v>0</v>
      </c>
      <c r="G66" s="59">
        <v>0</v>
      </c>
      <c r="H66" s="59"/>
      <c r="I66" s="59"/>
    </row>
    <row r="67" spans="1:9" hidden="1" x14ac:dyDescent="0.3">
      <c r="A67" s="84">
        <v>3212</v>
      </c>
      <c r="B67" s="79" t="s">
        <v>197</v>
      </c>
      <c r="C67" s="79"/>
      <c r="D67" s="79"/>
      <c r="E67" s="59">
        <v>23252.05</v>
      </c>
      <c r="F67" s="59">
        <v>29000</v>
      </c>
      <c r="G67" s="132">
        <v>30000</v>
      </c>
      <c r="H67" s="59"/>
      <c r="I67" s="59"/>
    </row>
    <row r="68" spans="1:9" hidden="1" x14ac:dyDescent="0.3">
      <c r="A68" s="84">
        <v>3295</v>
      </c>
      <c r="B68" s="174" t="s">
        <v>186</v>
      </c>
      <c r="C68" s="171"/>
      <c r="D68" s="172"/>
      <c r="E68" s="59">
        <v>0</v>
      </c>
      <c r="F68" s="59">
        <v>1328</v>
      </c>
      <c r="G68" s="59">
        <v>1328</v>
      </c>
      <c r="H68" s="59"/>
      <c r="I68" s="59"/>
    </row>
    <row r="69" spans="1:9" x14ac:dyDescent="0.3">
      <c r="A69" s="82" t="s">
        <v>103</v>
      </c>
      <c r="B69" s="82" t="s">
        <v>104</v>
      </c>
      <c r="C69" s="82"/>
      <c r="D69" s="82"/>
      <c r="E69" s="83">
        <f>+E70+E142</f>
        <v>367922.15</v>
      </c>
      <c r="F69" s="83">
        <f>+F70+F142</f>
        <v>617684</v>
      </c>
      <c r="G69" s="83">
        <f>+G70+G142</f>
        <v>771763</v>
      </c>
      <c r="H69" s="83">
        <f>+H70+H142</f>
        <v>765099</v>
      </c>
      <c r="I69" s="83">
        <f>+I70+I142</f>
        <v>765099</v>
      </c>
    </row>
    <row r="70" spans="1:9" x14ac:dyDescent="0.3">
      <c r="A70" s="85" t="s">
        <v>105</v>
      </c>
      <c r="B70" s="85" t="s">
        <v>106</v>
      </c>
      <c r="C70" s="85"/>
      <c r="D70" s="85"/>
      <c r="E70" s="86">
        <f>+E71+E79+E128+E133</f>
        <v>211093.46000000002</v>
      </c>
      <c r="F70" s="86">
        <f>+F71+F79+F128+F133</f>
        <v>360799</v>
      </c>
      <c r="G70" s="86">
        <f>+G71+G79+G128+G133</f>
        <v>432225</v>
      </c>
      <c r="H70" s="86">
        <f>+H71+H79+H128+H133</f>
        <v>432225</v>
      </c>
      <c r="I70" s="86">
        <f>+I71+I79+I128+I133</f>
        <v>432225</v>
      </c>
    </row>
    <row r="71" spans="1:9" x14ac:dyDescent="0.3">
      <c r="A71" s="81" t="s">
        <v>107</v>
      </c>
      <c r="B71" s="81" t="s">
        <v>108</v>
      </c>
      <c r="C71" s="81"/>
      <c r="D71" s="81"/>
      <c r="E71" s="69">
        <f>+E72</f>
        <v>125164.62000000001</v>
      </c>
      <c r="F71" s="69">
        <f>+F72</f>
        <v>174024</v>
      </c>
      <c r="G71" s="69">
        <f>+G72</f>
        <v>229832</v>
      </c>
      <c r="H71" s="69">
        <f>+H72</f>
        <v>229832</v>
      </c>
      <c r="I71" s="69">
        <f>+I72</f>
        <v>229832</v>
      </c>
    </row>
    <row r="72" spans="1:9" x14ac:dyDescent="0.3">
      <c r="A72" s="79" t="s">
        <v>68</v>
      </c>
      <c r="B72" s="79" t="s">
        <v>69</v>
      </c>
      <c r="C72" s="79"/>
      <c r="D72" s="79"/>
      <c r="E72" s="59">
        <f>+E73+E77</f>
        <v>125164.62000000001</v>
      </c>
      <c r="F72" s="59">
        <f>+F73+F77</f>
        <v>174024</v>
      </c>
      <c r="G72" s="59">
        <f>+G73+G77</f>
        <v>229832</v>
      </c>
      <c r="H72" s="59">
        <f>+H73+H77</f>
        <v>229832</v>
      </c>
      <c r="I72" s="59">
        <f>+I73+I77</f>
        <v>229832</v>
      </c>
    </row>
    <row r="73" spans="1:9" x14ac:dyDescent="0.3">
      <c r="A73" s="84">
        <v>31</v>
      </c>
      <c r="B73" s="79" t="s">
        <v>76</v>
      </c>
      <c r="C73" s="79"/>
      <c r="D73" s="79"/>
      <c r="E73" s="59">
        <f>SUM(E74:E76)</f>
        <v>123212.16</v>
      </c>
      <c r="F73" s="59">
        <f>SUM(F74:F76)</f>
        <v>171024</v>
      </c>
      <c r="G73" s="59">
        <f>SUM(G74:G76)</f>
        <v>225800</v>
      </c>
      <c r="H73" s="59">
        <v>225800</v>
      </c>
      <c r="I73" s="59">
        <v>225800</v>
      </c>
    </row>
    <row r="74" spans="1:9" hidden="1" x14ac:dyDescent="0.3">
      <c r="A74" s="84">
        <v>3111</v>
      </c>
      <c r="B74" s="79" t="s">
        <v>192</v>
      </c>
      <c r="C74" s="79"/>
      <c r="D74" s="79"/>
      <c r="E74" s="59">
        <v>101457.66</v>
      </c>
      <c r="F74" s="59">
        <v>142081</v>
      </c>
      <c r="G74" s="143">
        <v>187776</v>
      </c>
      <c r="H74" s="59"/>
      <c r="I74" s="59"/>
    </row>
    <row r="75" spans="1:9" hidden="1" x14ac:dyDescent="0.3">
      <c r="A75" s="84">
        <v>3121</v>
      </c>
      <c r="B75" s="79" t="s">
        <v>195</v>
      </c>
      <c r="C75" s="79"/>
      <c r="D75" s="79"/>
      <c r="E75" s="59">
        <v>5013.3900000000003</v>
      </c>
      <c r="F75" s="59">
        <v>5500</v>
      </c>
      <c r="G75" s="59">
        <v>7040</v>
      </c>
      <c r="H75" s="59"/>
      <c r="I75" s="59"/>
    </row>
    <row r="76" spans="1:9" hidden="1" x14ac:dyDescent="0.3">
      <c r="A76" s="84">
        <v>3132</v>
      </c>
      <c r="B76" s="79" t="s">
        <v>200</v>
      </c>
      <c r="C76" s="79"/>
      <c r="D76" s="79"/>
      <c r="E76" s="59">
        <v>16741.11</v>
      </c>
      <c r="F76" s="59">
        <v>23443</v>
      </c>
      <c r="G76" s="143">
        <v>30984</v>
      </c>
      <c r="H76" s="59"/>
      <c r="I76" s="59"/>
    </row>
    <row r="77" spans="1:9" x14ac:dyDescent="0.3">
      <c r="A77" s="79" t="s">
        <v>70</v>
      </c>
      <c r="B77" s="79" t="s">
        <v>71</v>
      </c>
      <c r="C77" s="79"/>
      <c r="D77" s="79"/>
      <c r="E77" s="59">
        <f>+E78</f>
        <v>1952.46</v>
      </c>
      <c r="F77" s="59">
        <f>+F78</f>
        <v>3000</v>
      </c>
      <c r="G77" s="59">
        <f>+G78</f>
        <v>4032</v>
      </c>
      <c r="H77" s="59">
        <v>4032</v>
      </c>
      <c r="I77" s="59">
        <v>4032</v>
      </c>
    </row>
    <row r="78" spans="1:9" hidden="1" x14ac:dyDescent="0.3">
      <c r="A78" s="84">
        <v>3212</v>
      </c>
      <c r="B78" s="79" t="s">
        <v>201</v>
      </c>
      <c r="C78" s="79"/>
      <c r="D78" s="79"/>
      <c r="E78" s="59">
        <v>1952.46</v>
      </c>
      <c r="F78" s="59">
        <v>3000</v>
      </c>
      <c r="G78" s="59">
        <v>4032</v>
      </c>
      <c r="H78" s="59"/>
      <c r="I78" s="59"/>
    </row>
    <row r="79" spans="1:9" x14ac:dyDescent="0.3">
      <c r="A79" s="81" t="s">
        <v>109</v>
      </c>
      <c r="B79" s="81" t="s">
        <v>110</v>
      </c>
      <c r="C79" s="81"/>
      <c r="D79" s="81"/>
      <c r="E79" s="69">
        <f>+E81+E85+E109+E113+E115+E117</f>
        <v>76442.040000000008</v>
      </c>
      <c r="F79" s="69">
        <f>+F81+F85+F109+F113+F115+F117</f>
        <v>108462</v>
      </c>
      <c r="G79" s="69">
        <f>+G81+G85+G109+G113+G115+G117</f>
        <v>124080</v>
      </c>
      <c r="H79" s="69">
        <f>+H81+H85+H109+H113+H115+H117</f>
        <v>124080</v>
      </c>
      <c r="I79" s="69">
        <f>+I81+I85+I109+I113+I115+I117</f>
        <v>124080</v>
      </c>
    </row>
    <row r="80" spans="1:9" x14ac:dyDescent="0.3">
      <c r="A80" s="79" t="s">
        <v>68</v>
      </c>
      <c r="B80" s="79" t="s">
        <v>69</v>
      </c>
      <c r="C80" s="79"/>
      <c r="D80" s="79"/>
      <c r="E80" s="94">
        <f>+E81+E85+E109+E113+E115</f>
        <v>50500.780000000013</v>
      </c>
      <c r="F80" s="94">
        <f>+F81+F85+F109+F113+F115</f>
        <v>79923</v>
      </c>
      <c r="G80" s="94">
        <f>+G81+G85+G109+G113+G115</f>
        <v>95541</v>
      </c>
      <c r="H80" s="94">
        <f>+H81+H85+H109+H113+H115</f>
        <v>95541</v>
      </c>
      <c r="I80" s="94">
        <f>+I81+I85+I109+I113+I115</f>
        <v>95541</v>
      </c>
    </row>
    <row r="81" spans="1:9" x14ac:dyDescent="0.3">
      <c r="A81" s="84">
        <v>31</v>
      </c>
      <c r="B81" s="79" t="s">
        <v>76</v>
      </c>
      <c r="C81" s="79"/>
      <c r="D81" s="79"/>
      <c r="E81" s="94">
        <f>SUM(E82:E84)</f>
        <v>30529.62</v>
      </c>
      <c r="F81" s="94">
        <f>SUM(F82:F84)</f>
        <v>47000</v>
      </c>
      <c r="G81" s="94">
        <f>SUM(G82:G84)</f>
        <v>56450</v>
      </c>
      <c r="H81" s="94">
        <v>56450</v>
      </c>
      <c r="I81" s="94">
        <v>56450</v>
      </c>
    </row>
    <row r="82" spans="1:9" hidden="1" x14ac:dyDescent="0.3">
      <c r="A82" s="84">
        <v>3111</v>
      </c>
      <c r="B82" s="79" t="s">
        <v>192</v>
      </c>
      <c r="C82" s="79"/>
      <c r="D82" s="79"/>
      <c r="E82" s="59">
        <v>25130.17</v>
      </c>
      <c r="F82" s="59">
        <v>38627</v>
      </c>
      <c r="G82" s="143">
        <v>46944</v>
      </c>
      <c r="H82" s="59"/>
      <c r="I82" s="59"/>
    </row>
    <row r="83" spans="1:9" hidden="1" x14ac:dyDescent="0.3">
      <c r="A83" s="84">
        <v>3121</v>
      </c>
      <c r="B83" s="79" t="s">
        <v>195</v>
      </c>
      <c r="C83" s="79"/>
      <c r="D83" s="79"/>
      <c r="E83" s="59">
        <v>1253.3399999999999</v>
      </c>
      <c r="F83" s="59">
        <v>2000</v>
      </c>
      <c r="G83" s="59">
        <v>1760</v>
      </c>
      <c r="H83" s="59"/>
      <c r="I83" s="59"/>
    </row>
    <row r="84" spans="1:9" hidden="1" x14ac:dyDescent="0.3">
      <c r="A84" s="84">
        <v>3132</v>
      </c>
      <c r="B84" s="174" t="s">
        <v>196</v>
      </c>
      <c r="C84" s="171"/>
      <c r="D84" s="172"/>
      <c r="E84" s="59">
        <v>4146.1099999999997</v>
      </c>
      <c r="F84" s="59">
        <v>6373</v>
      </c>
      <c r="G84" s="143">
        <v>7746</v>
      </c>
      <c r="H84" s="59"/>
      <c r="I84" s="59"/>
    </row>
    <row r="85" spans="1:9" x14ac:dyDescent="0.3">
      <c r="A85" s="79" t="s">
        <v>70</v>
      </c>
      <c r="B85" s="79" t="s">
        <v>71</v>
      </c>
      <c r="C85" s="79"/>
      <c r="D85" s="79"/>
      <c r="E85" s="59">
        <f>SUM(E86:E108)</f>
        <v>19828.110000000008</v>
      </c>
      <c r="F85" s="59">
        <f>SUM(F86:F108)</f>
        <v>30863</v>
      </c>
      <c r="G85" s="59">
        <f>SUM(G86:G108)</f>
        <v>36871</v>
      </c>
      <c r="H85" s="59">
        <v>36871</v>
      </c>
      <c r="I85" s="59">
        <v>36871</v>
      </c>
    </row>
    <row r="86" spans="1:9" hidden="1" x14ac:dyDescent="0.3">
      <c r="A86" s="84">
        <v>3211</v>
      </c>
      <c r="B86" s="79" t="s">
        <v>162</v>
      </c>
      <c r="C86" s="79"/>
      <c r="D86" s="79"/>
      <c r="E86" s="59">
        <v>977.98</v>
      </c>
      <c r="F86" s="59">
        <v>3000</v>
      </c>
      <c r="G86" s="59">
        <v>3000</v>
      </c>
      <c r="H86" s="59"/>
      <c r="I86" s="59"/>
    </row>
    <row r="87" spans="1:9" hidden="1" x14ac:dyDescent="0.3">
      <c r="A87" s="84">
        <v>3212</v>
      </c>
      <c r="B87" s="79" t="s">
        <v>202</v>
      </c>
      <c r="C87" s="79"/>
      <c r="D87" s="79"/>
      <c r="E87" s="59">
        <v>457.88</v>
      </c>
      <c r="F87" s="59">
        <v>1000</v>
      </c>
      <c r="G87" s="59">
        <v>1008</v>
      </c>
      <c r="H87" s="59"/>
      <c r="I87" s="59"/>
    </row>
    <row r="88" spans="1:9" hidden="1" x14ac:dyDescent="0.3">
      <c r="A88" s="84">
        <v>3213</v>
      </c>
      <c r="B88" s="79" t="s">
        <v>163</v>
      </c>
      <c r="C88" s="79"/>
      <c r="D88" s="79"/>
      <c r="E88" s="59">
        <v>505</v>
      </c>
      <c r="F88" s="59">
        <v>700</v>
      </c>
      <c r="G88" s="59">
        <v>700</v>
      </c>
      <c r="H88" s="59"/>
      <c r="I88" s="59"/>
    </row>
    <row r="89" spans="1:9" hidden="1" x14ac:dyDescent="0.3">
      <c r="A89" s="84">
        <v>3214</v>
      </c>
      <c r="B89" s="79" t="s">
        <v>164</v>
      </c>
      <c r="C89" s="79"/>
      <c r="D89" s="79"/>
      <c r="E89" s="59">
        <v>0</v>
      </c>
      <c r="F89" s="59">
        <v>200</v>
      </c>
      <c r="G89" s="59">
        <v>200</v>
      </c>
      <c r="H89" s="59"/>
      <c r="I89" s="59"/>
    </row>
    <row r="90" spans="1:9" hidden="1" x14ac:dyDescent="0.3">
      <c r="A90" s="84">
        <v>3221</v>
      </c>
      <c r="B90" s="79" t="s">
        <v>165</v>
      </c>
      <c r="C90" s="79"/>
      <c r="D90" s="79"/>
      <c r="E90" s="59">
        <v>1618.03</v>
      </c>
      <c r="F90" s="59">
        <v>1000</v>
      </c>
      <c r="G90" s="59">
        <v>1000</v>
      </c>
      <c r="H90" s="59"/>
      <c r="I90" s="59"/>
    </row>
    <row r="91" spans="1:9" hidden="1" x14ac:dyDescent="0.3">
      <c r="A91" s="84">
        <v>3223</v>
      </c>
      <c r="B91" s="174" t="s">
        <v>167</v>
      </c>
      <c r="C91" s="171"/>
      <c r="D91" s="172"/>
      <c r="E91" s="59">
        <v>910.1</v>
      </c>
      <c r="F91" s="59">
        <v>1000</v>
      </c>
      <c r="G91" s="59">
        <v>1000</v>
      </c>
      <c r="H91" s="59"/>
      <c r="I91" s="59"/>
    </row>
    <row r="92" spans="1:9" hidden="1" x14ac:dyDescent="0.3">
      <c r="A92" s="84">
        <v>3224</v>
      </c>
      <c r="B92" s="79" t="s">
        <v>168</v>
      </c>
      <c r="C92" s="79"/>
      <c r="D92" s="79"/>
      <c r="E92" s="59">
        <v>172.74</v>
      </c>
      <c r="F92" s="59">
        <v>1000</v>
      </c>
      <c r="G92" s="59">
        <v>1000</v>
      </c>
      <c r="H92" s="59"/>
      <c r="I92" s="59"/>
    </row>
    <row r="93" spans="1:9" hidden="1" x14ac:dyDescent="0.3">
      <c r="A93" s="84">
        <v>3225</v>
      </c>
      <c r="B93" s="79" t="s">
        <v>169</v>
      </c>
      <c r="C93" s="79"/>
      <c r="D93" s="79"/>
      <c r="E93" s="59">
        <v>199.18</v>
      </c>
      <c r="F93" s="59">
        <v>2500</v>
      </c>
      <c r="G93" s="59">
        <v>2500</v>
      </c>
      <c r="H93" s="59"/>
      <c r="I93" s="59"/>
    </row>
    <row r="94" spans="1:9" hidden="1" x14ac:dyDescent="0.3">
      <c r="A94" s="84">
        <v>3227</v>
      </c>
      <c r="B94" s="79" t="s">
        <v>203</v>
      </c>
      <c r="C94" s="79"/>
      <c r="D94" s="79"/>
      <c r="E94" s="59">
        <v>211.25</v>
      </c>
      <c r="F94" s="59">
        <v>1000</v>
      </c>
      <c r="G94" s="59">
        <v>1000</v>
      </c>
      <c r="H94" s="59"/>
      <c r="I94" s="59"/>
    </row>
    <row r="95" spans="1:9" hidden="1" x14ac:dyDescent="0.3">
      <c r="A95" s="84">
        <v>3231</v>
      </c>
      <c r="B95" s="79" t="s">
        <v>204</v>
      </c>
      <c r="C95" s="79"/>
      <c r="D95" s="79"/>
      <c r="E95" s="59">
        <v>853.81</v>
      </c>
      <c r="F95" s="59">
        <v>2000</v>
      </c>
      <c r="G95" s="59">
        <v>2000</v>
      </c>
      <c r="H95" s="59"/>
      <c r="I95" s="59"/>
    </row>
    <row r="96" spans="1:9" hidden="1" x14ac:dyDescent="0.3">
      <c r="A96" s="84">
        <v>3232</v>
      </c>
      <c r="B96" s="79" t="s">
        <v>172</v>
      </c>
      <c r="C96" s="79"/>
      <c r="D96" s="79"/>
      <c r="E96" s="59">
        <v>9962.7000000000007</v>
      </c>
      <c r="F96" s="59">
        <v>3000</v>
      </c>
      <c r="G96" s="59">
        <v>3000</v>
      </c>
      <c r="H96" s="59"/>
      <c r="I96" s="59"/>
    </row>
    <row r="97" spans="1:9" hidden="1" x14ac:dyDescent="0.3">
      <c r="A97" s="84">
        <v>3233</v>
      </c>
      <c r="B97" s="79" t="s">
        <v>174</v>
      </c>
      <c r="C97" s="79"/>
      <c r="D97" s="79"/>
      <c r="E97" s="59">
        <v>0</v>
      </c>
      <c r="F97" s="59">
        <v>1133</v>
      </c>
      <c r="G97" s="59">
        <v>1133</v>
      </c>
      <c r="H97" s="59"/>
      <c r="I97" s="59"/>
    </row>
    <row r="98" spans="1:9" hidden="1" x14ac:dyDescent="0.3">
      <c r="A98" s="84">
        <v>3234</v>
      </c>
      <c r="B98" s="174" t="s">
        <v>175</v>
      </c>
      <c r="C98" s="171"/>
      <c r="D98" s="172"/>
      <c r="E98" s="59">
        <v>886.88</v>
      </c>
      <c r="F98" s="59">
        <v>1133</v>
      </c>
      <c r="G98" s="59">
        <v>1133</v>
      </c>
      <c r="H98" s="59"/>
      <c r="I98" s="59"/>
    </row>
    <row r="99" spans="1:9" hidden="1" x14ac:dyDescent="0.3">
      <c r="A99" s="84">
        <v>3235</v>
      </c>
      <c r="B99" s="79" t="s">
        <v>177</v>
      </c>
      <c r="C99" s="79"/>
      <c r="D99" s="79"/>
      <c r="E99" s="59">
        <v>460.65</v>
      </c>
      <c r="F99" s="59">
        <v>1133</v>
      </c>
      <c r="G99" s="59">
        <v>1133</v>
      </c>
      <c r="H99" s="59"/>
      <c r="I99" s="59"/>
    </row>
    <row r="100" spans="1:9" hidden="1" x14ac:dyDescent="0.3">
      <c r="A100" s="84">
        <v>3236</v>
      </c>
      <c r="B100" s="79" t="s">
        <v>205</v>
      </c>
      <c r="C100" s="79"/>
      <c r="D100" s="79"/>
      <c r="E100" s="59">
        <v>160.25</v>
      </c>
      <c r="F100" s="59">
        <v>1133</v>
      </c>
      <c r="G100" s="59">
        <v>1133</v>
      </c>
      <c r="H100" s="59"/>
      <c r="I100" s="59"/>
    </row>
    <row r="101" spans="1:9" hidden="1" x14ac:dyDescent="0.3">
      <c r="A101" s="84">
        <v>3237</v>
      </c>
      <c r="B101" s="79" t="s">
        <v>180</v>
      </c>
      <c r="C101" s="79"/>
      <c r="D101" s="79"/>
      <c r="E101" s="59">
        <v>645.45000000000005</v>
      </c>
      <c r="F101" s="59">
        <v>1133</v>
      </c>
      <c r="G101" s="59">
        <v>1133</v>
      </c>
      <c r="H101" s="59"/>
      <c r="I101" s="59"/>
    </row>
    <row r="102" spans="1:9" hidden="1" x14ac:dyDescent="0.3">
      <c r="A102" s="84">
        <v>3238</v>
      </c>
      <c r="B102" s="174" t="s">
        <v>181</v>
      </c>
      <c r="C102" s="171"/>
      <c r="D102" s="172"/>
      <c r="E102" s="59">
        <v>402.4</v>
      </c>
      <c r="F102" s="59">
        <v>1133</v>
      </c>
      <c r="G102" s="59">
        <v>1133</v>
      </c>
      <c r="H102" s="59"/>
      <c r="I102" s="59"/>
    </row>
    <row r="103" spans="1:9" hidden="1" x14ac:dyDescent="0.3">
      <c r="A103" s="84">
        <v>3239</v>
      </c>
      <c r="B103" s="174" t="s">
        <v>293</v>
      </c>
      <c r="C103" s="171"/>
      <c r="D103" s="172"/>
      <c r="E103" s="59">
        <v>104.23</v>
      </c>
      <c r="F103" s="59">
        <v>1133</v>
      </c>
      <c r="G103" s="132">
        <v>7133</v>
      </c>
      <c r="H103" s="59"/>
      <c r="I103" s="59"/>
    </row>
    <row r="104" spans="1:9" hidden="1" x14ac:dyDescent="0.3">
      <c r="A104" s="84">
        <v>3292</v>
      </c>
      <c r="B104" s="174" t="s">
        <v>183</v>
      </c>
      <c r="C104" s="171"/>
      <c r="D104" s="172"/>
      <c r="E104" s="59">
        <v>1299.58</v>
      </c>
      <c r="F104" s="59">
        <v>2000</v>
      </c>
      <c r="G104" s="59">
        <v>2000</v>
      </c>
      <c r="H104" s="59"/>
      <c r="I104" s="59"/>
    </row>
    <row r="105" spans="1:9" hidden="1" x14ac:dyDescent="0.3">
      <c r="A105" s="84">
        <v>3293</v>
      </c>
      <c r="B105" s="174" t="s">
        <v>184</v>
      </c>
      <c r="C105" s="171"/>
      <c r="D105" s="172"/>
      <c r="E105" s="59">
        <v>0</v>
      </c>
      <c r="F105" s="59">
        <v>1133</v>
      </c>
      <c r="G105" s="59">
        <v>1133</v>
      </c>
      <c r="H105" s="59"/>
      <c r="I105" s="59"/>
    </row>
    <row r="106" spans="1:9" hidden="1" x14ac:dyDescent="0.3">
      <c r="A106" s="84">
        <v>3294</v>
      </c>
      <c r="B106" s="174" t="s">
        <v>185</v>
      </c>
      <c r="C106" s="171"/>
      <c r="D106" s="172"/>
      <c r="E106" s="59">
        <v>0</v>
      </c>
      <c r="F106" s="59">
        <v>1133</v>
      </c>
      <c r="G106" s="59">
        <v>1133</v>
      </c>
      <c r="H106" s="59"/>
      <c r="I106" s="59"/>
    </row>
    <row r="107" spans="1:9" hidden="1" x14ac:dyDescent="0.3">
      <c r="A107" s="84">
        <v>3295</v>
      </c>
      <c r="B107" s="174" t="s">
        <v>186</v>
      </c>
      <c r="C107" s="171"/>
      <c r="D107" s="172"/>
      <c r="E107" s="59">
        <v>0</v>
      </c>
      <c r="F107" s="59">
        <v>1133</v>
      </c>
      <c r="G107" s="59">
        <v>1133</v>
      </c>
      <c r="H107" s="59"/>
      <c r="I107" s="59"/>
    </row>
    <row r="108" spans="1:9" hidden="1" x14ac:dyDescent="0.3">
      <c r="A108" s="84">
        <v>3299</v>
      </c>
      <c r="B108" s="79" t="s">
        <v>187</v>
      </c>
      <c r="C108" s="79"/>
      <c r="D108" s="79"/>
      <c r="E108" s="59">
        <v>0</v>
      </c>
      <c r="F108" s="59">
        <v>1133</v>
      </c>
      <c r="G108" s="59">
        <v>1133</v>
      </c>
      <c r="H108" s="59"/>
      <c r="I108" s="59"/>
    </row>
    <row r="109" spans="1:9" x14ac:dyDescent="0.3">
      <c r="A109" s="84">
        <v>34</v>
      </c>
      <c r="B109" s="79" t="s">
        <v>73</v>
      </c>
      <c r="C109" s="79"/>
      <c r="D109" s="79"/>
      <c r="E109" s="59">
        <f>SUM(E110:E112)</f>
        <v>125.82</v>
      </c>
      <c r="F109" s="59">
        <f>SUM(F110:F112)</f>
        <v>60</v>
      </c>
      <c r="G109" s="59">
        <f>SUM(G110:G112)</f>
        <v>170</v>
      </c>
      <c r="H109" s="59">
        <v>170</v>
      </c>
      <c r="I109" s="59">
        <v>170</v>
      </c>
    </row>
    <row r="110" spans="1:9" hidden="1" x14ac:dyDescent="0.3">
      <c r="A110" s="84">
        <v>3431</v>
      </c>
      <c r="B110" s="79" t="s">
        <v>188</v>
      </c>
      <c r="C110" s="79"/>
      <c r="D110" s="79"/>
      <c r="E110" s="59">
        <v>125.82</v>
      </c>
      <c r="F110" s="59">
        <v>40</v>
      </c>
      <c r="G110" s="132">
        <v>150</v>
      </c>
      <c r="H110" s="59"/>
      <c r="I110" s="59"/>
    </row>
    <row r="111" spans="1:9" hidden="1" x14ac:dyDescent="0.3">
      <c r="A111" s="84">
        <v>3432</v>
      </c>
      <c r="B111" s="79" t="s">
        <v>206</v>
      </c>
      <c r="C111" s="79"/>
      <c r="D111" s="79"/>
      <c r="E111" s="59">
        <v>0</v>
      </c>
      <c r="F111" s="59">
        <v>10</v>
      </c>
      <c r="G111" s="59">
        <v>10</v>
      </c>
      <c r="H111" s="59"/>
      <c r="I111" s="59"/>
    </row>
    <row r="112" spans="1:9" hidden="1" x14ac:dyDescent="0.3">
      <c r="A112" s="84">
        <v>3433</v>
      </c>
      <c r="B112" s="174" t="s">
        <v>189</v>
      </c>
      <c r="C112" s="171"/>
      <c r="D112" s="172"/>
      <c r="E112" s="59">
        <v>0</v>
      </c>
      <c r="F112" s="59">
        <v>10</v>
      </c>
      <c r="G112" s="59">
        <v>10</v>
      </c>
      <c r="H112" s="59"/>
      <c r="I112" s="59"/>
    </row>
    <row r="113" spans="1:9" x14ac:dyDescent="0.3">
      <c r="A113" s="84">
        <v>37</v>
      </c>
      <c r="B113" s="79" t="s">
        <v>111</v>
      </c>
      <c r="C113" s="79"/>
      <c r="D113" s="79"/>
      <c r="E113" s="59">
        <f>+E114</f>
        <v>0</v>
      </c>
      <c r="F113" s="59">
        <f>+F114</f>
        <v>2000</v>
      </c>
      <c r="G113" s="59">
        <f>+G114</f>
        <v>2000</v>
      </c>
      <c r="H113" s="59">
        <v>2000</v>
      </c>
      <c r="I113" s="59">
        <v>2000</v>
      </c>
    </row>
    <row r="114" spans="1:9" hidden="1" x14ac:dyDescent="0.3">
      <c r="A114" s="84">
        <v>3722</v>
      </c>
      <c r="B114" s="79" t="s">
        <v>223</v>
      </c>
      <c r="C114" s="79"/>
      <c r="D114" s="79"/>
      <c r="E114" s="59">
        <v>0</v>
      </c>
      <c r="F114" s="59">
        <v>2000</v>
      </c>
      <c r="G114" s="59">
        <v>2000</v>
      </c>
      <c r="H114" s="59"/>
      <c r="I114" s="59"/>
    </row>
    <row r="115" spans="1:9" x14ac:dyDescent="0.3">
      <c r="A115" s="84">
        <v>38</v>
      </c>
      <c r="B115" s="79" t="s">
        <v>240</v>
      </c>
      <c r="C115" s="79"/>
      <c r="D115" s="79"/>
      <c r="E115" s="59">
        <f>+E116</f>
        <v>17.23</v>
      </c>
      <c r="F115" s="59">
        <f>+F116</f>
        <v>0</v>
      </c>
      <c r="G115" s="59">
        <f>+G116</f>
        <v>50</v>
      </c>
      <c r="H115" s="59">
        <v>50</v>
      </c>
      <c r="I115" s="59">
        <v>50</v>
      </c>
    </row>
    <row r="116" spans="1:9" hidden="1" x14ac:dyDescent="0.3">
      <c r="A116" s="84">
        <v>3812</v>
      </c>
      <c r="B116" s="79" t="s">
        <v>234</v>
      </c>
      <c r="C116" s="79"/>
      <c r="D116" s="79"/>
      <c r="E116" s="59">
        <v>17.23</v>
      </c>
      <c r="F116" s="59">
        <v>0</v>
      </c>
      <c r="G116" s="132">
        <v>50</v>
      </c>
      <c r="H116" s="59"/>
      <c r="I116" s="59"/>
    </row>
    <row r="117" spans="1:9" x14ac:dyDescent="0.3">
      <c r="A117" s="84">
        <v>4</v>
      </c>
      <c r="B117" s="79" t="s">
        <v>74</v>
      </c>
      <c r="C117" s="79"/>
      <c r="D117" s="79"/>
      <c r="E117" s="94">
        <f>+E118</f>
        <v>25941.260000000002</v>
      </c>
      <c r="F117" s="94">
        <f>+F118</f>
        <v>28539</v>
      </c>
      <c r="G117" s="94">
        <f>+G118</f>
        <v>28539</v>
      </c>
      <c r="H117" s="94">
        <f>+H118</f>
        <v>28539</v>
      </c>
      <c r="I117" s="94">
        <f>+I118</f>
        <v>28539</v>
      </c>
    </row>
    <row r="118" spans="1:9" x14ac:dyDescent="0.3">
      <c r="A118" s="84">
        <v>42</v>
      </c>
      <c r="B118" s="79" t="s">
        <v>74</v>
      </c>
      <c r="C118" s="79"/>
      <c r="D118" s="79"/>
      <c r="E118" s="59">
        <f>SUM(E119:E125)</f>
        <v>25941.260000000002</v>
      </c>
      <c r="F118" s="59">
        <f>SUM(F119:F125)</f>
        <v>28539</v>
      </c>
      <c r="G118" s="59">
        <f>SUM(G119:G125)</f>
        <v>28539</v>
      </c>
      <c r="H118" s="59">
        <v>28539</v>
      </c>
      <c r="I118" s="59">
        <v>28539</v>
      </c>
    </row>
    <row r="119" spans="1:9" hidden="1" x14ac:dyDescent="0.3">
      <c r="A119" s="84">
        <v>4221</v>
      </c>
      <c r="B119" s="79" t="s">
        <v>207</v>
      </c>
      <c r="C119" s="79"/>
      <c r="D119" s="79"/>
      <c r="E119" s="59">
        <v>19020.88</v>
      </c>
      <c r="F119" s="59">
        <v>16375</v>
      </c>
      <c r="G119" s="59">
        <v>16375</v>
      </c>
      <c r="H119" s="59"/>
      <c r="I119" s="59"/>
    </row>
    <row r="120" spans="1:9" hidden="1" x14ac:dyDescent="0.3">
      <c r="A120" s="84">
        <v>4222</v>
      </c>
      <c r="B120" s="79" t="s">
        <v>208</v>
      </c>
      <c r="C120" s="79"/>
      <c r="D120" s="79"/>
      <c r="E120" s="59">
        <v>0</v>
      </c>
      <c r="F120" s="59">
        <v>2000</v>
      </c>
      <c r="G120" s="59">
        <v>2000</v>
      </c>
      <c r="H120" s="59"/>
      <c r="I120" s="59"/>
    </row>
    <row r="121" spans="1:9" hidden="1" x14ac:dyDescent="0.3">
      <c r="A121" s="84">
        <v>4223</v>
      </c>
      <c r="B121" s="79" t="s">
        <v>209</v>
      </c>
      <c r="C121" s="79"/>
      <c r="D121" s="79"/>
      <c r="E121" s="59">
        <v>4492.5</v>
      </c>
      <c r="F121" s="59">
        <v>2000</v>
      </c>
      <c r="G121" s="59">
        <v>2000</v>
      </c>
      <c r="H121" s="59"/>
      <c r="I121" s="59"/>
    </row>
    <row r="122" spans="1:9" hidden="1" x14ac:dyDescent="0.3">
      <c r="A122" s="84">
        <v>4225</v>
      </c>
      <c r="B122" s="79" t="s">
        <v>210</v>
      </c>
      <c r="C122" s="79"/>
      <c r="D122" s="79"/>
      <c r="E122" s="59">
        <v>0</v>
      </c>
      <c r="F122" s="132">
        <v>2000</v>
      </c>
      <c r="G122" s="132">
        <v>1143</v>
      </c>
      <c r="H122" s="59"/>
      <c r="I122" s="59"/>
    </row>
    <row r="123" spans="1:9" hidden="1" x14ac:dyDescent="0.3">
      <c r="A123" s="84">
        <v>4226</v>
      </c>
      <c r="B123" s="79" t="s">
        <v>211</v>
      </c>
      <c r="C123" s="79"/>
      <c r="D123" s="79"/>
      <c r="E123" s="59">
        <v>0</v>
      </c>
      <c r="F123" s="59">
        <v>2000</v>
      </c>
      <c r="G123" s="59">
        <v>2000</v>
      </c>
      <c r="H123" s="59"/>
      <c r="I123" s="59"/>
    </row>
    <row r="124" spans="1:9" hidden="1" x14ac:dyDescent="0.3">
      <c r="A124" s="84">
        <v>4227</v>
      </c>
      <c r="B124" s="79" t="s">
        <v>212</v>
      </c>
      <c r="C124" s="79"/>
      <c r="D124" s="79"/>
      <c r="E124" s="59">
        <v>2001.9</v>
      </c>
      <c r="F124" s="59">
        <v>1164</v>
      </c>
      <c r="G124" s="132">
        <v>2021</v>
      </c>
      <c r="H124" s="59"/>
      <c r="I124" s="59"/>
    </row>
    <row r="125" spans="1:9" hidden="1" x14ac:dyDescent="0.3">
      <c r="A125" s="84">
        <v>424</v>
      </c>
      <c r="B125" s="174" t="s">
        <v>213</v>
      </c>
      <c r="C125" s="171"/>
      <c r="D125" s="172"/>
      <c r="E125" s="59">
        <f>+E126+E127</f>
        <v>425.98</v>
      </c>
      <c r="F125" s="59">
        <f>+F126+F127</f>
        <v>3000</v>
      </c>
      <c r="G125" s="59">
        <f>+G126+G127</f>
        <v>3000</v>
      </c>
      <c r="H125" s="59"/>
      <c r="I125" s="59"/>
    </row>
    <row r="126" spans="1:9" hidden="1" x14ac:dyDescent="0.3">
      <c r="A126" s="84">
        <v>4241</v>
      </c>
      <c r="B126" s="174" t="s">
        <v>214</v>
      </c>
      <c r="C126" s="171"/>
      <c r="D126" s="172"/>
      <c r="E126" s="59">
        <v>0</v>
      </c>
      <c r="F126" s="59">
        <v>1000</v>
      </c>
      <c r="G126" s="59">
        <v>1000</v>
      </c>
      <c r="H126" s="59"/>
      <c r="I126" s="59"/>
    </row>
    <row r="127" spans="1:9" hidden="1" x14ac:dyDescent="0.3">
      <c r="A127" s="84">
        <v>4241</v>
      </c>
      <c r="B127" s="174" t="s">
        <v>190</v>
      </c>
      <c r="C127" s="171"/>
      <c r="D127" s="172"/>
      <c r="E127" s="59">
        <v>425.98</v>
      </c>
      <c r="F127" s="59">
        <v>2000</v>
      </c>
      <c r="G127" s="59">
        <v>2000</v>
      </c>
      <c r="H127" s="59"/>
      <c r="I127" s="59"/>
    </row>
    <row r="128" spans="1:9" x14ac:dyDescent="0.3">
      <c r="A128" s="81" t="s">
        <v>112</v>
      </c>
      <c r="B128" s="81" t="s">
        <v>113</v>
      </c>
      <c r="C128" s="81"/>
      <c r="D128" s="81"/>
      <c r="E128" s="69">
        <f t="shared" ref="E128:I129" si="2">+E129</f>
        <v>4793.18</v>
      </c>
      <c r="F128" s="69">
        <f t="shared" si="2"/>
        <v>11429</v>
      </c>
      <c r="G128" s="69">
        <f t="shared" si="2"/>
        <v>11429</v>
      </c>
      <c r="H128" s="69">
        <f t="shared" si="2"/>
        <v>11429</v>
      </c>
      <c r="I128" s="69">
        <f t="shared" si="2"/>
        <v>11429</v>
      </c>
    </row>
    <row r="129" spans="1:9" x14ac:dyDescent="0.3">
      <c r="A129" s="79" t="s">
        <v>68</v>
      </c>
      <c r="B129" s="79" t="s">
        <v>69</v>
      </c>
      <c r="C129" s="79"/>
      <c r="D129" s="79"/>
      <c r="E129" s="94">
        <f t="shared" si="2"/>
        <v>4793.18</v>
      </c>
      <c r="F129" s="94">
        <f t="shared" si="2"/>
        <v>11429</v>
      </c>
      <c r="G129" s="94">
        <f t="shared" si="2"/>
        <v>11429</v>
      </c>
      <c r="H129" s="94">
        <f t="shared" si="2"/>
        <v>11429</v>
      </c>
      <c r="I129" s="94">
        <f t="shared" si="2"/>
        <v>11429</v>
      </c>
    </row>
    <row r="130" spans="1:9" x14ac:dyDescent="0.3">
      <c r="A130" s="84">
        <v>31</v>
      </c>
      <c r="B130" s="79" t="s">
        <v>76</v>
      </c>
      <c r="C130" s="79"/>
      <c r="D130" s="79"/>
      <c r="E130" s="59">
        <f>SUM(E131:E132)</f>
        <v>4793.18</v>
      </c>
      <c r="F130" s="59">
        <f>SUM(F131:F132)</f>
        <v>11429</v>
      </c>
      <c r="G130" s="59">
        <f>SUM(G131:G132)</f>
        <v>11429</v>
      </c>
      <c r="H130" s="59">
        <v>11429</v>
      </c>
      <c r="I130" s="59">
        <v>11429</v>
      </c>
    </row>
    <row r="131" spans="1:9" hidden="1" x14ac:dyDescent="0.3">
      <c r="A131" s="84">
        <v>3111</v>
      </c>
      <c r="B131" s="79" t="s">
        <v>192</v>
      </c>
      <c r="C131" s="79"/>
      <c r="D131" s="79"/>
      <c r="E131" s="59">
        <v>4114.45</v>
      </c>
      <c r="F131" s="59">
        <v>9810</v>
      </c>
      <c r="G131" s="59">
        <v>9810</v>
      </c>
      <c r="H131" s="59"/>
      <c r="I131" s="59"/>
    </row>
    <row r="132" spans="1:9" hidden="1" x14ac:dyDescent="0.3">
      <c r="A132" s="84">
        <v>3132</v>
      </c>
      <c r="B132" s="174" t="s">
        <v>196</v>
      </c>
      <c r="C132" s="171"/>
      <c r="D132" s="172"/>
      <c r="E132" s="59">
        <v>678.73</v>
      </c>
      <c r="F132" s="59">
        <v>1619</v>
      </c>
      <c r="G132" s="59">
        <v>1619</v>
      </c>
      <c r="H132" s="59"/>
      <c r="I132" s="59"/>
    </row>
    <row r="133" spans="1:9" x14ac:dyDescent="0.3">
      <c r="A133" s="93" t="s">
        <v>224</v>
      </c>
      <c r="B133" s="117" t="s">
        <v>225</v>
      </c>
      <c r="C133" s="113"/>
      <c r="D133" s="114"/>
      <c r="E133" s="69">
        <f>+E134+E138</f>
        <v>4693.62</v>
      </c>
      <c r="F133" s="142">
        <f>+F134+F138</f>
        <v>66884</v>
      </c>
      <c r="G133" s="69">
        <f>+G134+G138</f>
        <v>66884</v>
      </c>
      <c r="H133" s="69">
        <f>+H134+H138</f>
        <v>66884</v>
      </c>
      <c r="I133" s="69">
        <f>+I134+I138</f>
        <v>66884</v>
      </c>
    </row>
    <row r="134" spans="1:9" x14ac:dyDescent="0.3">
      <c r="A134" s="93" t="s">
        <v>109</v>
      </c>
      <c r="B134" s="117" t="s">
        <v>230</v>
      </c>
      <c r="C134" s="113"/>
      <c r="D134" s="114"/>
      <c r="E134" s="69">
        <f t="shared" ref="E134:I136" si="3">+E135</f>
        <v>8.4</v>
      </c>
      <c r="F134" s="142">
        <f>+F135</f>
        <v>61538</v>
      </c>
      <c r="G134" s="69">
        <f t="shared" si="3"/>
        <v>61538</v>
      </c>
      <c r="H134" s="69">
        <f t="shared" si="3"/>
        <v>61538</v>
      </c>
      <c r="I134" s="69">
        <f t="shared" si="3"/>
        <v>61538</v>
      </c>
    </row>
    <row r="135" spans="1:9" x14ac:dyDescent="0.3">
      <c r="A135" s="84">
        <v>3</v>
      </c>
      <c r="B135" s="115" t="s">
        <v>69</v>
      </c>
      <c r="C135" s="113"/>
      <c r="D135" s="114"/>
      <c r="E135" s="59">
        <f t="shared" si="3"/>
        <v>8.4</v>
      </c>
      <c r="F135" s="132">
        <f t="shared" si="3"/>
        <v>61538</v>
      </c>
      <c r="G135" s="59">
        <f t="shared" si="3"/>
        <v>61538</v>
      </c>
      <c r="H135" s="59">
        <v>61538</v>
      </c>
      <c r="I135" s="59">
        <f t="shared" si="3"/>
        <v>61538</v>
      </c>
    </row>
    <row r="136" spans="1:9" x14ac:dyDescent="0.3">
      <c r="A136" s="84">
        <v>32</v>
      </c>
      <c r="B136" s="115" t="s">
        <v>71</v>
      </c>
      <c r="C136" s="113"/>
      <c r="D136" s="114"/>
      <c r="E136" s="59">
        <f t="shared" si="3"/>
        <v>8.4</v>
      </c>
      <c r="F136" s="132">
        <f t="shared" si="3"/>
        <v>61538</v>
      </c>
      <c r="G136" s="59">
        <f t="shared" si="3"/>
        <v>61538</v>
      </c>
      <c r="H136" s="59">
        <v>61538</v>
      </c>
      <c r="I136" s="59">
        <v>61538</v>
      </c>
    </row>
    <row r="137" spans="1:9" hidden="1" x14ac:dyDescent="0.3">
      <c r="A137" s="84">
        <v>3222</v>
      </c>
      <c r="B137" s="115" t="s">
        <v>216</v>
      </c>
      <c r="C137" s="113"/>
      <c r="D137" s="114"/>
      <c r="E137" s="59">
        <v>8.4</v>
      </c>
      <c r="F137" s="132">
        <v>61538</v>
      </c>
      <c r="G137" s="132">
        <v>61538</v>
      </c>
      <c r="H137" s="59"/>
      <c r="I137" s="59"/>
    </row>
    <row r="138" spans="1:9" x14ac:dyDescent="0.3">
      <c r="A138" s="93" t="s">
        <v>112</v>
      </c>
      <c r="B138" s="117" t="s">
        <v>113</v>
      </c>
      <c r="C138" s="113"/>
      <c r="D138" s="114"/>
      <c r="E138" s="69">
        <f t="shared" ref="E138:I140" si="4">+E139</f>
        <v>4685.22</v>
      </c>
      <c r="F138" s="69">
        <f t="shared" si="4"/>
        <v>5346</v>
      </c>
      <c r="G138" s="69">
        <f t="shared" si="4"/>
        <v>5346</v>
      </c>
      <c r="H138" s="69">
        <f t="shared" si="4"/>
        <v>5346</v>
      </c>
      <c r="I138" s="69">
        <f t="shared" si="4"/>
        <v>5346</v>
      </c>
    </row>
    <row r="139" spans="1:9" x14ac:dyDescent="0.3">
      <c r="A139" s="96">
        <v>3</v>
      </c>
      <c r="B139" s="116" t="s">
        <v>69</v>
      </c>
      <c r="C139" s="113"/>
      <c r="D139" s="114"/>
      <c r="E139" s="59">
        <f t="shared" si="4"/>
        <v>4685.22</v>
      </c>
      <c r="F139" s="59">
        <f t="shared" si="4"/>
        <v>5346</v>
      </c>
      <c r="G139" s="59">
        <f t="shared" si="4"/>
        <v>5346</v>
      </c>
      <c r="H139" s="59">
        <f t="shared" si="4"/>
        <v>5346</v>
      </c>
      <c r="I139" s="59">
        <f t="shared" si="4"/>
        <v>5346</v>
      </c>
    </row>
    <row r="140" spans="1:9" x14ac:dyDescent="0.3">
      <c r="A140" s="96">
        <v>32</v>
      </c>
      <c r="B140" s="116" t="s">
        <v>71</v>
      </c>
      <c r="C140" s="113"/>
      <c r="D140" s="114"/>
      <c r="E140" s="59">
        <f t="shared" si="4"/>
        <v>4685.22</v>
      </c>
      <c r="F140" s="59">
        <f t="shared" si="4"/>
        <v>5346</v>
      </c>
      <c r="G140" s="59">
        <f t="shared" si="4"/>
        <v>5346</v>
      </c>
      <c r="H140" s="59">
        <v>5346</v>
      </c>
      <c r="I140" s="59">
        <v>5346</v>
      </c>
    </row>
    <row r="141" spans="1:9" hidden="1" x14ac:dyDescent="0.3">
      <c r="A141" s="96">
        <v>3222</v>
      </c>
      <c r="B141" s="116" t="s">
        <v>216</v>
      </c>
      <c r="C141" s="113"/>
      <c r="D141" s="114"/>
      <c r="E141" s="59">
        <v>4685.22</v>
      </c>
      <c r="F141" s="59">
        <v>5346</v>
      </c>
      <c r="G141" s="59">
        <v>5346</v>
      </c>
      <c r="H141" s="59"/>
      <c r="I141" s="59"/>
    </row>
    <row r="142" spans="1:9" x14ac:dyDescent="0.3">
      <c r="A142" s="85" t="s">
        <v>115</v>
      </c>
      <c r="B142" s="85" t="s">
        <v>116</v>
      </c>
      <c r="C142" s="85"/>
      <c r="D142" s="85"/>
      <c r="E142" s="86">
        <f>E143+E154+E174+E190+E195+E223+E227+E234+E246+E268+E282+E296+E305</f>
        <v>156828.69</v>
      </c>
      <c r="F142" s="86">
        <f>F143+F154+F174+F190+F195+F223+F227+F234+F246+F268+F282+F296+F305</f>
        <v>256885</v>
      </c>
      <c r="G142" s="86">
        <f>G143+G154+G174+G190+G195+G223+G227+G234+G246+G268+G282+G296+G305</f>
        <v>339538</v>
      </c>
      <c r="H142" s="86">
        <f>H143+H154+H174+H190+H195+H223+H227+H234+H246+H268+H282+H296+H305</f>
        <v>332874</v>
      </c>
      <c r="I142" s="86">
        <f>I143+I154+I174+I190+I195+I223+I227+I234+I246+I268+I282+I296+I305</f>
        <v>332874</v>
      </c>
    </row>
    <row r="143" spans="1:9" x14ac:dyDescent="0.3">
      <c r="A143" s="81" t="s">
        <v>107</v>
      </c>
      <c r="B143" s="81" t="s">
        <v>108</v>
      </c>
      <c r="C143" s="81"/>
      <c r="D143" s="81"/>
      <c r="E143" s="69">
        <f>+E144</f>
        <v>5138.84</v>
      </c>
      <c r="F143" s="69">
        <f>+F144</f>
        <v>42266</v>
      </c>
      <c r="G143" s="69">
        <f>+G144</f>
        <v>104816</v>
      </c>
      <c r="H143" s="69">
        <f>+H144</f>
        <v>104816</v>
      </c>
      <c r="I143" s="69">
        <f>+I144</f>
        <v>104816</v>
      </c>
    </row>
    <row r="144" spans="1:9" x14ac:dyDescent="0.3">
      <c r="A144" s="79" t="s">
        <v>68</v>
      </c>
      <c r="B144" s="79" t="s">
        <v>69</v>
      </c>
      <c r="C144" s="79"/>
      <c r="D144" s="79"/>
      <c r="E144" s="94">
        <f>+E145+E148</f>
        <v>5138.84</v>
      </c>
      <c r="F144" s="94">
        <f>+F145+F148</f>
        <v>42266</v>
      </c>
      <c r="G144" s="94">
        <f>+G145+G148</f>
        <v>104816</v>
      </c>
      <c r="H144" s="94">
        <f>+H145+H148</f>
        <v>104816</v>
      </c>
      <c r="I144" s="94">
        <f>+I145+I148</f>
        <v>104816</v>
      </c>
    </row>
    <row r="145" spans="1:9" x14ac:dyDescent="0.3">
      <c r="A145" s="79" t="s">
        <v>75</v>
      </c>
      <c r="B145" s="79" t="s">
        <v>76</v>
      </c>
      <c r="C145" s="79"/>
      <c r="D145" s="79"/>
      <c r="E145" s="59">
        <f>+E146+E147</f>
        <v>3397.8</v>
      </c>
      <c r="F145" s="59">
        <f>+F146+F147</f>
        <v>5576</v>
      </c>
      <c r="G145" s="59">
        <f>+G146+G147</f>
        <v>5576</v>
      </c>
      <c r="H145" s="59">
        <v>5576</v>
      </c>
      <c r="I145" s="59">
        <v>5576</v>
      </c>
    </row>
    <row r="146" spans="1:9" hidden="1" x14ac:dyDescent="0.3">
      <c r="A146" s="84">
        <v>3111</v>
      </c>
      <c r="B146" s="79" t="s">
        <v>192</v>
      </c>
      <c r="C146" s="79"/>
      <c r="D146" s="79"/>
      <c r="E146" s="59">
        <v>2916.52</v>
      </c>
      <c r="F146" s="59">
        <v>4786</v>
      </c>
      <c r="G146" s="59">
        <v>4786</v>
      </c>
      <c r="H146" s="59"/>
      <c r="I146" s="59"/>
    </row>
    <row r="147" spans="1:9" hidden="1" x14ac:dyDescent="0.3">
      <c r="A147" s="84">
        <v>3132</v>
      </c>
      <c r="B147" s="174" t="s">
        <v>217</v>
      </c>
      <c r="C147" s="171"/>
      <c r="D147" s="172"/>
      <c r="E147" s="59">
        <v>481.28</v>
      </c>
      <c r="F147" s="59">
        <v>790</v>
      </c>
      <c r="G147" s="59">
        <v>790</v>
      </c>
      <c r="H147" s="59"/>
      <c r="I147" s="59"/>
    </row>
    <row r="148" spans="1:9" x14ac:dyDescent="0.3">
      <c r="A148" s="79" t="s">
        <v>70</v>
      </c>
      <c r="B148" s="79" t="s">
        <v>71</v>
      </c>
      <c r="C148" s="79"/>
      <c r="D148" s="79"/>
      <c r="E148" s="59">
        <f>SUM(E149:E152)</f>
        <v>1741.04</v>
      </c>
      <c r="F148" s="59">
        <f>SUM(F149:F153)</f>
        <v>36690</v>
      </c>
      <c r="G148" s="59">
        <f>SUM(G149:G153)</f>
        <v>99240</v>
      </c>
      <c r="H148" s="59">
        <v>99240</v>
      </c>
      <c r="I148" s="59">
        <v>99240</v>
      </c>
    </row>
    <row r="149" spans="1:9" hidden="1" x14ac:dyDescent="0.3">
      <c r="A149" s="84">
        <v>3211</v>
      </c>
      <c r="B149" s="79" t="s">
        <v>162</v>
      </c>
      <c r="C149" s="79"/>
      <c r="D149" s="79"/>
      <c r="E149" s="59">
        <v>0</v>
      </c>
      <c r="F149" s="59">
        <v>180</v>
      </c>
      <c r="G149" s="59">
        <v>180</v>
      </c>
      <c r="H149" s="59"/>
      <c r="I149" s="59"/>
    </row>
    <row r="150" spans="1:9" hidden="1" x14ac:dyDescent="0.3">
      <c r="A150" s="84">
        <v>3221</v>
      </c>
      <c r="B150" s="79" t="s">
        <v>165</v>
      </c>
      <c r="C150" s="79"/>
      <c r="D150" s="79"/>
      <c r="E150" s="59">
        <v>660</v>
      </c>
      <c r="F150" s="59">
        <v>1300</v>
      </c>
      <c r="G150" s="59">
        <v>1300</v>
      </c>
      <c r="H150" s="59"/>
      <c r="I150" s="59"/>
    </row>
    <row r="151" spans="1:9" hidden="1" x14ac:dyDescent="0.3">
      <c r="A151" s="84">
        <v>3235</v>
      </c>
      <c r="B151" s="79" t="s">
        <v>177</v>
      </c>
      <c r="C151" s="79"/>
      <c r="D151" s="79"/>
      <c r="E151" s="59">
        <v>0</v>
      </c>
      <c r="F151" s="59">
        <v>33710</v>
      </c>
      <c r="G151" s="132">
        <v>80000</v>
      </c>
      <c r="H151" s="59"/>
      <c r="I151" s="59"/>
    </row>
    <row r="152" spans="1:9" hidden="1" x14ac:dyDescent="0.3">
      <c r="A152" s="84">
        <v>3237</v>
      </c>
      <c r="B152" s="79" t="s">
        <v>180</v>
      </c>
      <c r="C152" s="79"/>
      <c r="D152" s="79"/>
      <c r="E152" s="59">
        <v>1081.04</v>
      </c>
      <c r="F152" s="132">
        <v>1500</v>
      </c>
      <c r="G152" s="132">
        <v>0</v>
      </c>
      <c r="H152" s="59"/>
      <c r="I152" s="59"/>
    </row>
    <row r="153" spans="1:9" hidden="1" x14ac:dyDescent="0.3">
      <c r="A153" s="84">
        <v>3239</v>
      </c>
      <c r="B153" s="79" t="s">
        <v>293</v>
      </c>
      <c r="C153" s="79"/>
      <c r="D153" s="79"/>
      <c r="E153" s="59">
        <v>0</v>
      </c>
      <c r="F153" s="132">
        <v>0</v>
      </c>
      <c r="G153" s="132">
        <v>17760</v>
      </c>
      <c r="H153" s="59"/>
      <c r="I153" s="59"/>
    </row>
    <row r="154" spans="1:9" x14ac:dyDescent="0.3">
      <c r="A154" s="81" t="s">
        <v>117</v>
      </c>
      <c r="B154" s="81" t="s">
        <v>118</v>
      </c>
      <c r="C154" s="79"/>
      <c r="D154" s="79"/>
      <c r="E154" s="69">
        <f>+E155+E164</f>
        <v>0</v>
      </c>
      <c r="F154" s="69">
        <f>+F155+F164</f>
        <v>3185</v>
      </c>
      <c r="G154" s="69">
        <f>+G155+G164</f>
        <v>3185</v>
      </c>
      <c r="H154" s="69">
        <f>+H155+H164</f>
        <v>3185</v>
      </c>
      <c r="I154" s="69">
        <f>+I155+I164</f>
        <v>3185</v>
      </c>
    </row>
    <row r="155" spans="1:9" x14ac:dyDescent="0.3">
      <c r="A155" s="84">
        <v>3</v>
      </c>
      <c r="B155" s="79" t="s">
        <v>69</v>
      </c>
      <c r="C155" s="79"/>
      <c r="D155" s="79"/>
      <c r="E155" s="94">
        <f>+E156+E162</f>
        <v>0</v>
      </c>
      <c r="F155" s="94">
        <f>+F156+F162</f>
        <v>2585</v>
      </c>
      <c r="G155" s="94">
        <f>+G156+G162</f>
        <v>2585</v>
      </c>
      <c r="H155" s="94">
        <f>+H156+H162</f>
        <v>2585</v>
      </c>
      <c r="I155" s="94">
        <f>+I156+I162</f>
        <v>2585</v>
      </c>
    </row>
    <row r="156" spans="1:9" ht="15.6" x14ac:dyDescent="0.3">
      <c r="A156" s="84">
        <v>32</v>
      </c>
      <c r="B156" s="79" t="s">
        <v>71</v>
      </c>
      <c r="C156" s="95"/>
      <c r="D156" s="79"/>
      <c r="E156" s="59">
        <f>SUM(E157:E161)</f>
        <v>0</v>
      </c>
      <c r="F156" s="59">
        <f>SUM(F157:F161)</f>
        <v>2535</v>
      </c>
      <c r="G156" s="59">
        <f>SUM(G157:G161)</f>
        <v>2535</v>
      </c>
      <c r="H156" s="59">
        <v>2535</v>
      </c>
      <c r="I156" s="59">
        <v>2535</v>
      </c>
    </row>
    <row r="157" spans="1:9" ht="15.6" hidden="1" x14ac:dyDescent="0.3">
      <c r="A157" s="84">
        <v>3211</v>
      </c>
      <c r="B157" s="79" t="s">
        <v>162</v>
      </c>
      <c r="C157" s="95"/>
      <c r="D157" s="79"/>
      <c r="E157" s="59">
        <v>0</v>
      </c>
      <c r="F157" s="59">
        <v>300</v>
      </c>
      <c r="G157" s="59">
        <v>300</v>
      </c>
      <c r="H157" s="59"/>
      <c r="I157" s="59"/>
    </row>
    <row r="158" spans="1:9" ht="15.6" hidden="1" x14ac:dyDescent="0.3">
      <c r="A158" s="84">
        <v>3213</v>
      </c>
      <c r="B158" s="79" t="s">
        <v>163</v>
      </c>
      <c r="C158" s="95"/>
      <c r="D158" s="79"/>
      <c r="E158" s="59">
        <v>0</v>
      </c>
      <c r="F158" s="59">
        <v>321</v>
      </c>
      <c r="G158" s="59">
        <v>321</v>
      </c>
      <c r="H158" s="59"/>
      <c r="I158" s="59"/>
    </row>
    <row r="159" spans="1:9" ht="15.6" hidden="1" x14ac:dyDescent="0.3">
      <c r="A159" s="84">
        <v>3221</v>
      </c>
      <c r="B159" s="79" t="s">
        <v>165</v>
      </c>
      <c r="C159" s="95"/>
      <c r="D159" s="79"/>
      <c r="E159" s="59">
        <v>0</v>
      </c>
      <c r="F159" s="59">
        <v>50</v>
      </c>
      <c r="G159" s="59">
        <v>50</v>
      </c>
      <c r="H159" s="59"/>
      <c r="I159" s="59"/>
    </row>
    <row r="160" spans="1:9" ht="15.6" hidden="1" x14ac:dyDescent="0.3">
      <c r="A160" s="84">
        <v>3224</v>
      </c>
      <c r="B160" s="79" t="s">
        <v>218</v>
      </c>
      <c r="C160" s="95"/>
      <c r="D160" s="79"/>
      <c r="E160" s="59">
        <v>0</v>
      </c>
      <c r="F160" s="59">
        <v>621</v>
      </c>
      <c r="G160" s="59">
        <v>621</v>
      </c>
      <c r="H160" s="59"/>
      <c r="I160" s="59"/>
    </row>
    <row r="161" spans="1:9" ht="15.6" hidden="1" x14ac:dyDescent="0.3">
      <c r="A161" s="84">
        <v>3232</v>
      </c>
      <c r="B161" s="79" t="s">
        <v>172</v>
      </c>
      <c r="C161" s="95"/>
      <c r="D161" s="79"/>
      <c r="E161" s="59">
        <v>0</v>
      </c>
      <c r="F161" s="59">
        <v>1243</v>
      </c>
      <c r="G161" s="59">
        <v>1243</v>
      </c>
      <c r="H161" s="59"/>
      <c r="I161" s="59"/>
    </row>
    <row r="162" spans="1:9" ht="15.6" x14ac:dyDescent="0.3">
      <c r="A162" s="84">
        <v>34</v>
      </c>
      <c r="B162" s="79" t="s">
        <v>73</v>
      </c>
      <c r="C162" s="95"/>
      <c r="D162" s="79"/>
      <c r="E162" s="59">
        <f>+E163</f>
        <v>0</v>
      </c>
      <c r="F162" s="59">
        <f>+F163</f>
        <v>50</v>
      </c>
      <c r="G162" s="59">
        <f>+G163</f>
        <v>50</v>
      </c>
      <c r="H162" s="59">
        <v>50</v>
      </c>
      <c r="I162" s="59">
        <v>50</v>
      </c>
    </row>
    <row r="163" spans="1:9" hidden="1" x14ac:dyDescent="0.3">
      <c r="A163" s="84">
        <v>3433</v>
      </c>
      <c r="B163" s="174" t="s">
        <v>189</v>
      </c>
      <c r="C163" s="171"/>
      <c r="D163" s="172"/>
      <c r="E163" s="59">
        <v>0</v>
      </c>
      <c r="F163" s="59">
        <v>50</v>
      </c>
      <c r="G163" s="59">
        <v>50</v>
      </c>
      <c r="H163" s="59"/>
      <c r="I163" s="59"/>
    </row>
    <row r="164" spans="1:9" ht="15.6" x14ac:dyDescent="0.3">
      <c r="A164" s="84">
        <v>4</v>
      </c>
      <c r="B164" s="79" t="s">
        <v>74</v>
      </c>
      <c r="C164" s="95"/>
      <c r="D164" s="79"/>
      <c r="E164" s="94">
        <f>+E165</f>
        <v>0</v>
      </c>
      <c r="F164" s="94">
        <f>+F165</f>
        <v>600</v>
      </c>
      <c r="G164" s="94">
        <f>+G165</f>
        <v>600</v>
      </c>
      <c r="H164" s="59">
        <v>600</v>
      </c>
      <c r="I164" s="94">
        <f>+I165</f>
        <v>600</v>
      </c>
    </row>
    <row r="165" spans="1:9" ht="15.6" x14ac:dyDescent="0.3">
      <c r="A165" s="84">
        <v>42</v>
      </c>
      <c r="B165" s="79" t="s">
        <v>74</v>
      </c>
      <c r="C165" s="95"/>
      <c r="D165" s="79"/>
      <c r="E165" s="59">
        <f>SUM(E166:E172)</f>
        <v>0</v>
      </c>
      <c r="F165" s="59">
        <f>SUM(F166:F172)</f>
        <v>600</v>
      </c>
      <c r="G165" s="59">
        <f>SUM(G166:G172)</f>
        <v>600</v>
      </c>
      <c r="H165" s="59">
        <v>600</v>
      </c>
      <c r="I165" s="59">
        <v>600</v>
      </c>
    </row>
    <row r="166" spans="1:9" ht="15.6" hidden="1" x14ac:dyDescent="0.3">
      <c r="A166" s="84">
        <v>4221</v>
      </c>
      <c r="B166" s="109" t="s">
        <v>207</v>
      </c>
      <c r="C166" s="110"/>
      <c r="D166" s="106"/>
      <c r="E166" s="59">
        <v>0</v>
      </c>
      <c r="F166" s="59">
        <v>100</v>
      </c>
      <c r="G166" s="59">
        <v>100</v>
      </c>
      <c r="H166" s="59"/>
      <c r="I166" s="59"/>
    </row>
    <row r="167" spans="1:9" ht="15.6" hidden="1" x14ac:dyDescent="0.3">
      <c r="A167" s="84">
        <v>4222</v>
      </c>
      <c r="B167" s="109" t="s">
        <v>208</v>
      </c>
      <c r="C167" s="110"/>
      <c r="D167" s="106"/>
      <c r="E167" s="59">
        <v>0</v>
      </c>
      <c r="F167" s="59">
        <v>100</v>
      </c>
      <c r="G167" s="59">
        <v>100</v>
      </c>
      <c r="H167" s="59"/>
      <c r="I167" s="59"/>
    </row>
    <row r="168" spans="1:9" ht="15.6" hidden="1" x14ac:dyDescent="0.3">
      <c r="A168" s="84">
        <v>4223</v>
      </c>
      <c r="B168" s="109" t="s">
        <v>209</v>
      </c>
      <c r="C168" s="110"/>
      <c r="D168" s="106"/>
      <c r="E168" s="59">
        <v>0</v>
      </c>
      <c r="F168" s="59">
        <v>100</v>
      </c>
      <c r="G168" s="59">
        <v>100</v>
      </c>
      <c r="H168" s="59"/>
      <c r="I168" s="59"/>
    </row>
    <row r="169" spans="1:9" ht="15.6" hidden="1" x14ac:dyDescent="0.3">
      <c r="A169" s="84">
        <v>4225</v>
      </c>
      <c r="B169" s="109" t="s">
        <v>219</v>
      </c>
      <c r="C169" s="110"/>
      <c r="D169" s="106"/>
      <c r="E169" s="59">
        <v>0</v>
      </c>
      <c r="F169" s="59">
        <v>100</v>
      </c>
      <c r="G169" s="59">
        <v>100</v>
      </c>
      <c r="H169" s="59"/>
      <c r="I169" s="59"/>
    </row>
    <row r="170" spans="1:9" ht="15.6" hidden="1" x14ac:dyDescent="0.3">
      <c r="A170" s="84">
        <v>4226</v>
      </c>
      <c r="B170" s="109" t="s">
        <v>211</v>
      </c>
      <c r="C170" s="110"/>
      <c r="D170" s="106"/>
      <c r="E170" s="59">
        <v>0</v>
      </c>
      <c r="F170" s="59">
        <v>50</v>
      </c>
      <c r="G170" s="59">
        <v>50</v>
      </c>
      <c r="H170" s="59"/>
      <c r="I170" s="59"/>
    </row>
    <row r="171" spans="1:9" ht="15.6" hidden="1" x14ac:dyDescent="0.3">
      <c r="A171" s="84">
        <v>4227</v>
      </c>
      <c r="B171" s="109" t="s">
        <v>220</v>
      </c>
      <c r="C171" s="110"/>
      <c r="D171" s="106"/>
      <c r="E171" s="59">
        <v>0</v>
      </c>
      <c r="F171" s="59">
        <v>50</v>
      </c>
      <c r="G171" s="59">
        <v>50</v>
      </c>
      <c r="H171" s="59"/>
      <c r="I171" s="59"/>
    </row>
    <row r="172" spans="1:9" hidden="1" x14ac:dyDescent="0.3">
      <c r="A172" s="84">
        <v>424</v>
      </c>
      <c r="B172" s="174" t="s">
        <v>213</v>
      </c>
      <c r="C172" s="171"/>
      <c r="D172" s="172"/>
      <c r="E172" s="59">
        <f>+E173</f>
        <v>0</v>
      </c>
      <c r="F172" s="59">
        <f>+F173</f>
        <v>100</v>
      </c>
      <c r="G172" s="59">
        <f>+G173</f>
        <v>100</v>
      </c>
      <c r="H172" s="59"/>
      <c r="I172" s="59"/>
    </row>
    <row r="173" spans="1:9" hidden="1" x14ac:dyDescent="0.3">
      <c r="A173" s="84">
        <v>4241</v>
      </c>
      <c r="B173" s="174" t="s">
        <v>190</v>
      </c>
      <c r="C173" s="171"/>
      <c r="D173" s="172"/>
      <c r="E173" s="59">
        <v>0</v>
      </c>
      <c r="F173" s="59">
        <v>100</v>
      </c>
      <c r="G173" s="59">
        <v>100</v>
      </c>
      <c r="H173" s="59"/>
      <c r="I173" s="59"/>
    </row>
    <row r="174" spans="1:9" x14ac:dyDescent="0.3">
      <c r="A174" s="93" t="s">
        <v>119</v>
      </c>
      <c r="B174" s="170" t="s">
        <v>120</v>
      </c>
      <c r="C174" s="171"/>
      <c r="D174" s="172"/>
      <c r="E174" s="69">
        <f>+E175</f>
        <v>30</v>
      </c>
      <c r="F174" s="69">
        <f>+F175</f>
        <v>832</v>
      </c>
      <c r="G174" s="69">
        <f>+G175</f>
        <v>832</v>
      </c>
      <c r="H174" s="69">
        <f>+H175+H178+H187</f>
        <v>832</v>
      </c>
      <c r="I174" s="69">
        <f>+I175</f>
        <v>832</v>
      </c>
    </row>
    <row r="175" spans="1:9" ht="15.6" x14ac:dyDescent="0.3">
      <c r="A175" s="96">
        <v>3</v>
      </c>
      <c r="B175" s="97" t="s">
        <v>69</v>
      </c>
      <c r="C175" s="95"/>
      <c r="D175" s="79"/>
      <c r="E175" s="94">
        <f>+E176+E179+E188</f>
        <v>30</v>
      </c>
      <c r="F175" s="94">
        <f>+F176+F179+F188</f>
        <v>832</v>
      </c>
      <c r="G175" s="94">
        <f>+G176+G179+G188</f>
        <v>832</v>
      </c>
      <c r="H175" s="94">
        <f>+H176+H179+H188</f>
        <v>832</v>
      </c>
      <c r="I175" s="94">
        <f>+I176+I179+I188</f>
        <v>832</v>
      </c>
    </row>
    <row r="176" spans="1:9" ht="15.6" x14ac:dyDescent="0.3">
      <c r="A176" s="96">
        <v>31</v>
      </c>
      <c r="B176" s="97" t="s">
        <v>76</v>
      </c>
      <c r="C176" s="95"/>
      <c r="D176" s="79"/>
      <c r="E176" s="59">
        <f>+E177+E178</f>
        <v>0</v>
      </c>
      <c r="F176" s="59">
        <f>+F177+F178</f>
        <v>156</v>
      </c>
      <c r="G176" s="59">
        <f>+G177+G178</f>
        <v>156</v>
      </c>
      <c r="H176" s="59">
        <v>156</v>
      </c>
      <c r="I176" s="59">
        <v>156</v>
      </c>
    </row>
    <row r="177" spans="1:9" ht="15.6" hidden="1" x14ac:dyDescent="0.3">
      <c r="A177" s="96">
        <v>3111</v>
      </c>
      <c r="B177" s="97" t="s">
        <v>192</v>
      </c>
      <c r="C177" s="95"/>
      <c r="D177" s="79"/>
      <c r="E177" s="59">
        <v>0</v>
      </c>
      <c r="F177" s="59">
        <v>133</v>
      </c>
      <c r="G177" s="59">
        <v>133</v>
      </c>
      <c r="H177" s="59"/>
      <c r="I177" s="59"/>
    </row>
    <row r="178" spans="1:9" hidden="1" x14ac:dyDescent="0.3">
      <c r="A178" s="96">
        <v>3132</v>
      </c>
      <c r="B178" s="173" t="s">
        <v>217</v>
      </c>
      <c r="C178" s="171"/>
      <c r="D178" s="172"/>
      <c r="E178" s="59">
        <v>0</v>
      </c>
      <c r="F178" s="59">
        <v>23</v>
      </c>
      <c r="G178" s="59">
        <v>23</v>
      </c>
      <c r="H178" s="59"/>
      <c r="I178" s="59"/>
    </row>
    <row r="179" spans="1:9" ht="15.6" x14ac:dyDescent="0.3">
      <c r="A179" s="96">
        <v>32</v>
      </c>
      <c r="B179" s="97" t="s">
        <v>121</v>
      </c>
      <c r="C179" s="95"/>
      <c r="D179" s="79"/>
      <c r="E179" s="59">
        <f>SUM(E180:E187)</f>
        <v>30</v>
      </c>
      <c r="F179" s="59">
        <f>SUM(F180:F187)</f>
        <v>610</v>
      </c>
      <c r="G179" s="59">
        <f>SUM(G180:G187)</f>
        <v>610</v>
      </c>
      <c r="H179" s="59">
        <v>610</v>
      </c>
      <c r="I179" s="59">
        <v>610</v>
      </c>
    </row>
    <row r="180" spans="1:9" ht="15.6" hidden="1" x14ac:dyDescent="0.3">
      <c r="A180" s="96">
        <v>3211</v>
      </c>
      <c r="B180" s="97" t="s">
        <v>162</v>
      </c>
      <c r="C180" s="95"/>
      <c r="D180" s="79"/>
      <c r="E180" s="59">
        <v>0</v>
      </c>
      <c r="F180" s="59">
        <v>80</v>
      </c>
      <c r="G180" s="59">
        <v>80</v>
      </c>
      <c r="H180" s="59"/>
      <c r="I180" s="59"/>
    </row>
    <row r="181" spans="1:9" ht="15.6" hidden="1" x14ac:dyDescent="0.3">
      <c r="A181" s="96">
        <v>3221</v>
      </c>
      <c r="B181" s="97" t="s">
        <v>165</v>
      </c>
      <c r="C181" s="95"/>
      <c r="D181" s="79"/>
      <c r="E181" s="59">
        <v>0</v>
      </c>
      <c r="F181" s="59">
        <v>163</v>
      </c>
      <c r="G181" s="59">
        <v>163</v>
      </c>
      <c r="H181" s="59"/>
      <c r="I181" s="59"/>
    </row>
    <row r="182" spans="1:9" ht="15.6" hidden="1" x14ac:dyDescent="0.3">
      <c r="A182" s="96">
        <v>3225</v>
      </c>
      <c r="B182" s="97" t="s">
        <v>169</v>
      </c>
      <c r="C182" s="95"/>
      <c r="D182" s="79"/>
      <c r="E182" s="59">
        <v>0</v>
      </c>
      <c r="F182" s="59">
        <v>54</v>
      </c>
      <c r="G182" s="59">
        <v>54</v>
      </c>
      <c r="H182" s="59"/>
      <c r="I182" s="59"/>
    </row>
    <row r="183" spans="1:9" ht="15.6" hidden="1" x14ac:dyDescent="0.3">
      <c r="A183" s="96">
        <v>3231</v>
      </c>
      <c r="B183" s="97" t="s">
        <v>171</v>
      </c>
      <c r="C183" s="95"/>
      <c r="D183" s="79"/>
      <c r="E183" s="59">
        <v>0</v>
      </c>
      <c r="F183" s="59">
        <v>27</v>
      </c>
      <c r="G183" s="59">
        <v>27</v>
      </c>
      <c r="H183" s="59"/>
      <c r="I183" s="59"/>
    </row>
    <row r="184" spans="1:9" ht="15.6" hidden="1" x14ac:dyDescent="0.3">
      <c r="A184" s="96">
        <v>3291</v>
      </c>
      <c r="B184" s="97" t="s">
        <v>299</v>
      </c>
      <c r="C184" s="95"/>
      <c r="D184" s="79"/>
      <c r="E184" s="59">
        <v>30</v>
      </c>
      <c r="F184" s="59">
        <v>140</v>
      </c>
      <c r="G184" s="59">
        <v>140</v>
      </c>
      <c r="H184" s="59"/>
      <c r="I184" s="59"/>
    </row>
    <row r="185" spans="1:9" hidden="1" x14ac:dyDescent="0.3">
      <c r="A185" s="96">
        <v>3293</v>
      </c>
      <c r="B185" s="173" t="s">
        <v>184</v>
      </c>
      <c r="C185" s="171"/>
      <c r="D185" s="172"/>
      <c r="E185" s="59">
        <v>0</v>
      </c>
      <c r="F185" s="59">
        <v>66</v>
      </c>
      <c r="G185" s="59">
        <v>66</v>
      </c>
      <c r="H185" s="59"/>
      <c r="I185" s="59"/>
    </row>
    <row r="186" spans="1:9" hidden="1" x14ac:dyDescent="0.3">
      <c r="A186" s="96">
        <v>3294</v>
      </c>
      <c r="B186" s="173" t="s">
        <v>185</v>
      </c>
      <c r="C186" s="171"/>
      <c r="D186" s="172"/>
      <c r="E186" s="59">
        <v>0</v>
      </c>
      <c r="F186" s="59">
        <v>14</v>
      </c>
      <c r="G186" s="59">
        <v>14</v>
      </c>
      <c r="H186" s="59"/>
      <c r="I186" s="59"/>
    </row>
    <row r="187" spans="1:9" ht="15.6" hidden="1" x14ac:dyDescent="0.3">
      <c r="A187" s="96">
        <v>3299</v>
      </c>
      <c r="B187" s="97" t="s">
        <v>187</v>
      </c>
      <c r="C187" s="95"/>
      <c r="D187" s="79"/>
      <c r="E187" s="59">
        <v>0</v>
      </c>
      <c r="F187" s="59">
        <v>66</v>
      </c>
      <c r="G187" s="59">
        <v>66</v>
      </c>
      <c r="H187" s="59"/>
      <c r="I187" s="59"/>
    </row>
    <row r="188" spans="1:9" ht="15.6" x14ac:dyDescent="0.3">
      <c r="A188" s="96">
        <v>37</v>
      </c>
      <c r="B188" s="97" t="s">
        <v>111</v>
      </c>
      <c r="C188" s="95"/>
      <c r="D188" s="79"/>
      <c r="E188" s="59">
        <f>+E189</f>
        <v>0</v>
      </c>
      <c r="F188" s="59">
        <f>+F189</f>
        <v>66</v>
      </c>
      <c r="G188" s="59">
        <f>+G189</f>
        <v>66</v>
      </c>
      <c r="H188" s="59">
        <v>66</v>
      </c>
      <c r="I188" s="59">
        <v>66</v>
      </c>
    </row>
    <row r="189" spans="1:9" ht="15.6" hidden="1" x14ac:dyDescent="0.3">
      <c r="A189" s="96">
        <v>3721</v>
      </c>
      <c r="B189" s="97" t="s">
        <v>215</v>
      </c>
      <c r="C189" s="95"/>
      <c r="D189" s="79"/>
      <c r="E189" s="59">
        <v>0</v>
      </c>
      <c r="F189" s="59">
        <v>66</v>
      </c>
      <c r="G189" s="59">
        <v>66</v>
      </c>
      <c r="H189" s="59"/>
      <c r="I189" s="59"/>
    </row>
    <row r="190" spans="1:9" ht="15.6" x14ac:dyDescent="0.3">
      <c r="A190" s="93" t="s">
        <v>122</v>
      </c>
      <c r="B190" s="81" t="s">
        <v>123</v>
      </c>
      <c r="C190" s="95"/>
      <c r="D190" s="79"/>
      <c r="E190" s="69">
        <f t="shared" ref="E190:I191" si="5">+E191</f>
        <v>117.22</v>
      </c>
      <c r="F190" s="69">
        <f t="shared" si="5"/>
        <v>886</v>
      </c>
      <c r="G190" s="69">
        <f t="shared" si="5"/>
        <v>886</v>
      </c>
      <c r="H190" s="69">
        <f t="shared" si="5"/>
        <v>886</v>
      </c>
      <c r="I190" s="69">
        <f t="shared" si="5"/>
        <v>886</v>
      </c>
    </row>
    <row r="191" spans="1:9" ht="15.6" x14ac:dyDescent="0.3">
      <c r="A191" s="96">
        <v>3</v>
      </c>
      <c r="B191" s="97" t="s">
        <v>69</v>
      </c>
      <c r="C191" s="95"/>
      <c r="D191" s="79"/>
      <c r="E191" s="59">
        <f t="shared" si="5"/>
        <v>117.22</v>
      </c>
      <c r="F191" s="59">
        <f t="shared" si="5"/>
        <v>886</v>
      </c>
      <c r="G191" s="59">
        <f>+G192</f>
        <v>886</v>
      </c>
      <c r="H191" s="59">
        <f>+H192</f>
        <v>886</v>
      </c>
      <c r="I191" s="59">
        <f>+I192</f>
        <v>886</v>
      </c>
    </row>
    <row r="192" spans="1:9" ht="15.6" x14ac:dyDescent="0.3">
      <c r="A192" s="96">
        <v>32</v>
      </c>
      <c r="B192" s="97" t="s">
        <v>71</v>
      </c>
      <c r="C192" s="95"/>
      <c r="D192" s="79"/>
      <c r="E192" s="59">
        <f>+E193+E194</f>
        <v>117.22</v>
      </c>
      <c r="F192" s="59">
        <f>+F193+F194</f>
        <v>886</v>
      </c>
      <c r="G192" s="59">
        <f>+G193+G194</f>
        <v>886</v>
      </c>
      <c r="H192" s="59">
        <v>886</v>
      </c>
      <c r="I192" s="59">
        <v>886</v>
      </c>
    </row>
    <row r="193" spans="1:9" ht="15.6" hidden="1" x14ac:dyDescent="0.3">
      <c r="A193" s="96">
        <v>3221</v>
      </c>
      <c r="B193" s="97" t="s">
        <v>165</v>
      </c>
      <c r="C193" s="95"/>
      <c r="D193" s="79"/>
      <c r="E193" s="59">
        <v>92.22</v>
      </c>
      <c r="F193" s="59">
        <v>861</v>
      </c>
      <c r="G193" s="59">
        <v>861</v>
      </c>
      <c r="H193" s="59"/>
      <c r="I193" s="59"/>
    </row>
    <row r="194" spans="1:9" hidden="1" x14ac:dyDescent="0.3">
      <c r="A194" s="96">
        <v>3294</v>
      </c>
      <c r="B194" s="173" t="s">
        <v>185</v>
      </c>
      <c r="C194" s="171"/>
      <c r="D194" s="172"/>
      <c r="E194" s="59">
        <v>25</v>
      </c>
      <c r="F194" s="59">
        <v>25</v>
      </c>
      <c r="G194" s="59">
        <v>25</v>
      </c>
      <c r="H194" s="59"/>
      <c r="I194" s="59"/>
    </row>
    <row r="195" spans="1:9" ht="15.6" x14ac:dyDescent="0.3">
      <c r="A195" s="93" t="s">
        <v>109</v>
      </c>
      <c r="B195" s="81" t="s">
        <v>110</v>
      </c>
      <c r="C195" s="95"/>
      <c r="D195" s="81"/>
      <c r="E195" s="69">
        <f>+E196</f>
        <v>0</v>
      </c>
      <c r="F195" s="69">
        <f>+F196</f>
        <v>0</v>
      </c>
      <c r="G195" s="69">
        <v>0</v>
      </c>
      <c r="H195" s="69">
        <f>+H196+H220</f>
        <v>0</v>
      </c>
      <c r="I195" s="69">
        <f>+I196+I220</f>
        <v>0</v>
      </c>
    </row>
    <row r="196" spans="1:9" ht="15.6" x14ac:dyDescent="0.3">
      <c r="A196" s="96">
        <v>3</v>
      </c>
      <c r="B196" s="97" t="s">
        <v>69</v>
      </c>
      <c r="C196" s="95"/>
      <c r="D196" s="79"/>
      <c r="E196" s="59">
        <f>+E197+E221</f>
        <v>0</v>
      </c>
      <c r="F196" s="59">
        <f>+F197+F221</f>
        <v>0</v>
      </c>
      <c r="G196" s="59">
        <f>+G197+G221</f>
        <v>0</v>
      </c>
      <c r="H196" s="59">
        <f>+H197+H221</f>
        <v>0</v>
      </c>
      <c r="I196" s="59">
        <f>+I197+I221</f>
        <v>0</v>
      </c>
    </row>
    <row r="197" spans="1:9" ht="15.6" x14ac:dyDescent="0.3">
      <c r="A197" s="96">
        <v>32</v>
      </c>
      <c r="B197" s="97" t="s">
        <v>71</v>
      </c>
      <c r="C197" s="95"/>
      <c r="D197" s="79"/>
      <c r="E197" s="59">
        <f>SUM(E198:E220)</f>
        <v>0</v>
      </c>
      <c r="F197" s="59">
        <f>SUM(F198:F220)</f>
        <v>0</v>
      </c>
      <c r="G197" s="59">
        <f>SUM(G198:G220)</f>
        <v>0</v>
      </c>
      <c r="H197" s="59">
        <f>SUM(H198:H220)</f>
        <v>0</v>
      </c>
      <c r="I197" s="59">
        <f>SUM(I198:I220)</f>
        <v>0</v>
      </c>
    </row>
    <row r="198" spans="1:9" ht="15.6" hidden="1" x14ac:dyDescent="0.3">
      <c r="A198" s="96">
        <v>3211</v>
      </c>
      <c r="B198" s="97" t="s">
        <v>162</v>
      </c>
      <c r="C198" s="95"/>
      <c r="D198" s="79"/>
      <c r="E198" s="59">
        <v>0</v>
      </c>
      <c r="F198" s="59">
        <v>0</v>
      </c>
      <c r="G198" s="59">
        <v>0</v>
      </c>
      <c r="H198" s="59"/>
      <c r="I198" s="59"/>
    </row>
    <row r="199" spans="1:9" ht="15.6" hidden="1" x14ac:dyDescent="0.3">
      <c r="A199" s="96">
        <v>3212</v>
      </c>
      <c r="B199" s="97" t="s">
        <v>197</v>
      </c>
      <c r="C199" s="95"/>
      <c r="D199" s="79"/>
      <c r="E199" s="59">
        <v>0</v>
      </c>
      <c r="F199" s="59">
        <v>0</v>
      </c>
      <c r="G199" s="59">
        <v>0</v>
      </c>
      <c r="H199" s="59"/>
      <c r="I199" s="59"/>
    </row>
    <row r="200" spans="1:9" ht="15.6" hidden="1" x14ac:dyDescent="0.3">
      <c r="A200" s="96">
        <v>3213</v>
      </c>
      <c r="B200" s="97" t="s">
        <v>163</v>
      </c>
      <c r="C200" s="95"/>
      <c r="D200" s="79"/>
      <c r="E200" s="59">
        <v>0</v>
      </c>
      <c r="F200" s="59">
        <v>0</v>
      </c>
      <c r="G200" s="59">
        <v>0</v>
      </c>
      <c r="H200" s="59"/>
      <c r="I200" s="59"/>
    </row>
    <row r="201" spans="1:9" ht="15.6" hidden="1" x14ac:dyDescent="0.3">
      <c r="A201" s="96">
        <v>3214</v>
      </c>
      <c r="B201" s="97" t="s">
        <v>164</v>
      </c>
      <c r="C201" s="95"/>
      <c r="D201" s="79"/>
      <c r="E201" s="59">
        <v>0</v>
      </c>
      <c r="F201" s="59">
        <v>0</v>
      </c>
      <c r="G201" s="59">
        <v>0</v>
      </c>
      <c r="H201" s="59"/>
      <c r="I201" s="59"/>
    </row>
    <row r="202" spans="1:9" ht="15.6" hidden="1" x14ac:dyDescent="0.3">
      <c r="A202" s="96">
        <v>3221</v>
      </c>
      <c r="B202" s="97" t="s">
        <v>165</v>
      </c>
      <c r="C202" s="95"/>
      <c r="D202" s="79"/>
      <c r="E202" s="59">
        <v>0</v>
      </c>
      <c r="F202" s="59">
        <v>0</v>
      </c>
      <c r="G202" s="59">
        <v>0</v>
      </c>
      <c r="H202" s="59"/>
      <c r="I202" s="59"/>
    </row>
    <row r="203" spans="1:9" hidden="1" x14ac:dyDescent="0.3">
      <c r="A203" s="96">
        <v>3223</v>
      </c>
      <c r="B203" s="173" t="s">
        <v>167</v>
      </c>
      <c r="C203" s="171"/>
      <c r="D203" s="172"/>
      <c r="E203" s="59">
        <v>0</v>
      </c>
      <c r="F203" s="59">
        <v>0</v>
      </c>
      <c r="G203" s="59">
        <v>0</v>
      </c>
      <c r="H203" s="59"/>
      <c r="I203" s="59"/>
    </row>
    <row r="204" spans="1:9" ht="15.6" hidden="1" x14ac:dyDescent="0.3">
      <c r="A204" s="96">
        <v>3224</v>
      </c>
      <c r="B204" s="97" t="s">
        <v>168</v>
      </c>
      <c r="C204" s="95"/>
      <c r="D204" s="79"/>
      <c r="E204" s="59">
        <v>0</v>
      </c>
      <c r="F204" s="59">
        <v>0</v>
      </c>
      <c r="G204" s="59">
        <v>0</v>
      </c>
      <c r="H204" s="59"/>
      <c r="I204" s="59"/>
    </row>
    <row r="205" spans="1:9" ht="15.6" hidden="1" x14ac:dyDescent="0.3">
      <c r="A205" s="96">
        <v>3225</v>
      </c>
      <c r="B205" s="97" t="s">
        <v>169</v>
      </c>
      <c r="C205" s="95"/>
      <c r="D205" s="79"/>
      <c r="E205" s="59">
        <v>0</v>
      </c>
      <c r="F205" s="59">
        <v>0</v>
      </c>
      <c r="G205" s="59">
        <v>0</v>
      </c>
      <c r="H205" s="59"/>
      <c r="I205" s="59"/>
    </row>
    <row r="206" spans="1:9" ht="15.6" hidden="1" x14ac:dyDescent="0.3">
      <c r="A206" s="96">
        <v>3227</v>
      </c>
      <c r="B206" s="97" t="s">
        <v>203</v>
      </c>
      <c r="C206" s="95"/>
      <c r="D206" s="79"/>
      <c r="E206" s="59">
        <v>0</v>
      </c>
      <c r="F206" s="59">
        <v>0</v>
      </c>
      <c r="G206" s="59">
        <v>0</v>
      </c>
      <c r="H206" s="59"/>
      <c r="I206" s="59"/>
    </row>
    <row r="207" spans="1:9" ht="15.6" hidden="1" x14ac:dyDescent="0.3">
      <c r="A207" s="96">
        <v>3231</v>
      </c>
      <c r="B207" s="97" t="s">
        <v>171</v>
      </c>
      <c r="C207" s="95"/>
      <c r="D207" s="79"/>
      <c r="E207" s="59">
        <v>0</v>
      </c>
      <c r="F207" s="59">
        <v>0</v>
      </c>
      <c r="G207" s="59">
        <v>0</v>
      </c>
      <c r="H207" s="59"/>
      <c r="I207" s="59"/>
    </row>
    <row r="208" spans="1:9" ht="15.6" hidden="1" x14ac:dyDescent="0.3">
      <c r="A208" s="96">
        <v>3232</v>
      </c>
      <c r="B208" s="97" t="s">
        <v>172</v>
      </c>
      <c r="C208" s="95"/>
      <c r="D208" s="79"/>
      <c r="E208" s="59">
        <v>0</v>
      </c>
      <c r="F208" s="59">
        <v>0</v>
      </c>
      <c r="G208" s="59">
        <v>0</v>
      </c>
      <c r="H208" s="59"/>
      <c r="I208" s="59"/>
    </row>
    <row r="209" spans="1:9" ht="15.6" hidden="1" x14ac:dyDescent="0.3">
      <c r="A209" s="96">
        <v>3233</v>
      </c>
      <c r="B209" s="97" t="s">
        <v>174</v>
      </c>
      <c r="C209" s="95"/>
      <c r="D209" s="79"/>
      <c r="E209" s="59">
        <v>0</v>
      </c>
      <c r="F209" s="59">
        <v>0</v>
      </c>
      <c r="G209" s="59">
        <v>0</v>
      </c>
      <c r="H209" s="59"/>
      <c r="I209" s="59"/>
    </row>
    <row r="210" spans="1:9" hidden="1" x14ac:dyDescent="0.3">
      <c r="A210" s="96">
        <v>3234</v>
      </c>
      <c r="B210" s="173" t="s">
        <v>175</v>
      </c>
      <c r="C210" s="171"/>
      <c r="D210" s="172"/>
      <c r="E210" s="59">
        <v>0</v>
      </c>
      <c r="F210" s="59">
        <v>0</v>
      </c>
      <c r="G210" s="59">
        <v>0</v>
      </c>
      <c r="H210" s="59"/>
      <c r="I210" s="59"/>
    </row>
    <row r="211" spans="1:9" ht="15.6" hidden="1" x14ac:dyDescent="0.3">
      <c r="A211" s="96">
        <v>3235</v>
      </c>
      <c r="B211" s="97" t="s">
        <v>177</v>
      </c>
      <c r="C211" s="95"/>
      <c r="D211" s="79"/>
      <c r="E211" s="59">
        <v>0</v>
      </c>
      <c r="F211" s="59">
        <v>0</v>
      </c>
      <c r="G211" s="59">
        <v>0</v>
      </c>
      <c r="H211" s="59"/>
      <c r="I211" s="59"/>
    </row>
    <row r="212" spans="1:9" hidden="1" x14ac:dyDescent="0.3">
      <c r="A212" s="96">
        <v>3236</v>
      </c>
      <c r="B212" s="173" t="s">
        <v>178</v>
      </c>
      <c r="C212" s="171"/>
      <c r="D212" s="172"/>
      <c r="E212" s="59">
        <v>0</v>
      </c>
      <c r="F212" s="59">
        <v>0</v>
      </c>
      <c r="G212" s="59">
        <v>0</v>
      </c>
      <c r="H212" s="59"/>
      <c r="I212" s="59"/>
    </row>
    <row r="213" spans="1:9" ht="15.6" hidden="1" x14ac:dyDescent="0.3">
      <c r="A213" s="96">
        <v>3237</v>
      </c>
      <c r="B213" s="97" t="s">
        <v>180</v>
      </c>
      <c r="C213" s="95"/>
      <c r="D213" s="79"/>
      <c r="E213" s="59">
        <v>0</v>
      </c>
      <c r="F213" s="59">
        <v>0</v>
      </c>
      <c r="G213" s="59">
        <v>0</v>
      </c>
      <c r="H213" s="59"/>
      <c r="I213" s="59"/>
    </row>
    <row r="214" spans="1:9" hidden="1" x14ac:dyDescent="0.3">
      <c r="A214" s="96">
        <v>3238</v>
      </c>
      <c r="B214" s="173" t="s">
        <v>181</v>
      </c>
      <c r="C214" s="171"/>
      <c r="D214" s="172"/>
      <c r="E214" s="59">
        <v>0</v>
      </c>
      <c r="F214" s="59">
        <v>0</v>
      </c>
      <c r="G214" s="59">
        <v>0</v>
      </c>
      <c r="H214" s="59"/>
      <c r="I214" s="59"/>
    </row>
    <row r="215" spans="1:9" hidden="1" x14ac:dyDescent="0.3">
      <c r="A215" s="96">
        <v>3239</v>
      </c>
      <c r="B215" s="173" t="s">
        <v>182</v>
      </c>
      <c r="C215" s="171"/>
      <c r="D215" s="172"/>
      <c r="E215" s="59">
        <v>0</v>
      </c>
      <c r="F215" s="59">
        <v>0</v>
      </c>
      <c r="G215" s="59">
        <v>0</v>
      </c>
      <c r="H215" s="59"/>
      <c r="I215" s="59"/>
    </row>
    <row r="216" spans="1:9" hidden="1" x14ac:dyDescent="0.3">
      <c r="A216" s="96">
        <v>3292</v>
      </c>
      <c r="B216" s="173" t="s">
        <v>183</v>
      </c>
      <c r="C216" s="171"/>
      <c r="D216" s="172"/>
      <c r="E216" s="59">
        <v>0</v>
      </c>
      <c r="F216" s="59">
        <v>0</v>
      </c>
      <c r="G216" s="59">
        <v>0</v>
      </c>
      <c r="H216" s="59"/>
      <c r="I216" s="59"/>
    </row>
    <row r="217" spans="1:9" hidden="1" x14ac:dyDescent="0.3">
      <c r="A217" s="96">
        <v>3293</v>
      </c>
      <c r="B217" s="173" t="s">
        <v>184</v>
      </c>
      <c r="C217" s="171"/>
      <c r="D217" s="172"/>
      <c r="E217" s="59">
        <v>0</v>
      </c>
      <c r="F217" s="59">
        <v>0</v>
      </c>
      <c r="G217" s="59">
        <v>0</v>
      </c>
      <c r="H217" s="59"/>
      <c r="I217" s="59"/>
    </row>
    <row r="218" spans="1:9" hidden="1" x14ac:dyDescent="0.3">
      <c r="A218" s="96">
        <v>3294</v>
      </c>
      <c r="B218" s="173" t="s">
        <v>185</v>
      </c>
      <c r="C218" s="171"/>
      <c r="D218" s="172"/>
      <c r="E218" s="59">
        <v>0</v>
      </c>
      <c r="F218" s="59">
        <v>0</v>
      </c>
      <c r="G218" s="59">
        <v>0</v>
      </c>
      <c r="H218" s="59"/>
      <c r="I218" s="59"/>
    </row>
    <row r="219" spans="1:9" hidden="1" x14ac:dyDescent="0.3">
      <c r="A219" s="96">
        <v>3295</v>
      </c>
      <c r="B219" s="173" t="s">
        <v>186</v>
      </c>
      <c r="C219" s="171"/>
      <c r="D219" s="172"/>
      <c r="E219" s="59">
        <v>0</v>
      </c>
      <c r="F219" s="59">
        <v>0</v>
      </c>
      <c r="G219" s="59">
        <v>0</v>
      </c>
      <c r="H219" s="59"/>
      <c r="I219" s="59"/>
    </row>
    <row r="220" spans="1:9" ht="15.6" hidden="1" x14ac:dyDescent="0.3">
      <c r="A220" s="96">
        <v>3299</v>
      </c>
      <c r="B220" s="97" t="s">
        <v>187</v>
      </c>
      <c r="C220" s="95"/>
      <c r="D220" s="79"/>
      <c r="E220" s="59">
        <v>0</v>
      </c>
      <c r="F220" s="59">
        <v>0</v>
      </c>
      <c r="G220" s="59">
        <v>0</v>
      </c>
      <c r="H220" s="59"/>
      <c r="I220" s="59"/>
    </row>
    <row r="221" spans="1:9" ht="15.6" x14ac:dyDescent="0.3">
      <c r="A221" s="96">
        <v>34</v>
      </c>
      <c r="B221" s="97" t="s">
        <v>73</v>
      </c>
      <c r="C221" s="95"/>
      <c r="D221" s="79"/>
      <c r="E221" s="59">
        <f>+E222</f>
        <v>0</v>
      </c>
      <c r="F221" s="59">
        <v>0</v>
      </c>
      <c r="G221" s="59">
        <f>+G222</f>
        <v>0</v>
      </c>
      <c r="H221" s="59">
        <f>+H222</f>
        <v>0</v>
      </c>
      <c r="I221" s="59">
        <f>+I222</f>
        <v>0</v>
      </c>
    </row>
    <row r="222" spans="1:9" hidden="1" x14ac:dyDescent="0.3">
      <c r="A222" s="96">
        <v>3433</v>
      </c>
      <c r="B222" s="173" t="s">
        <v>189</v>
      </c>
      <c r="C222" s="171"/>
      <c r="D222" s="172"/>
      <c r="E222" s="59">
        <v>0</v>
      </c>
      <c r="F222" s="59">
        <v>0</v>
      </c>
      <c r="G222" s="59">
        <v>0</v>
      </c>
      <c r="H222" s="59"/>
      <c r="I222" s="59"/>
    </row>
    <row r="223" spans="1:9" ht="15.6" x14ac:dyDescent="0.3">
      <c r="A223" s="93" t="s">
        <v>124</v>
      </c>
      <c r="B223" s="81" t="s">
        <v>125</v>
      </c>
      <c r="C223" s="95"/>
      <c r="D223" s="79"/>
      <c r="E223" s="69">
        <f t="shared" ref="E223:I225" si="6">+E224</f>
        <v>232.26</v>
      </c>
      <c r="F223" s="69">
        <f t="shared" si="6"/>
        <v>664</v>
      </c>
      <c r="G223" s="69">
        <f t="shared" si="6"/>
        <v>664</v>
      </c>
      <c r="H223" s="69">
        <f t="shared" si="6"/>
        <v>0</v>
      </c>
      <c r="I223" s="69">
        <f t="shared" si="6"/>
        <v>0</v>
      </c>
    </row>
    <row r="224" spans="1:9" ht="15.6" x14ac:dyDescent="0.3">
      <c r="A224" s="96">
        <v>3</v>
      </c>
      <c r="B224" s="97" t="s">
        <v>69</v>
      </c>
      <c r="C224" s="95"/>
      <c r="D224" s="79"/>
      <c r="E224" s="94">
        <f t="shared" si="6"/>
        <v>232.26</v>
      </c>
      <c r="F224" s="94">
        <f t="shared" si="6"/>
        <v>664</v>
      </c>
      <c r="G224" s="94">
        <f t="shared" si="6"/>
        <v>664</v>
      </c>
      <c r="H224" s="94">
        <f t="shared" si="6"/>
        <v>0</v>
      </c>
      <c r="I224" s="94">
        <f t="shared" si="6"/>
        <v>0</v>
      </c>
    </row>
    <row r="225" spans="1:9" ht="15.6" x14ac:dyDescent="0.3">
      <c r="A225" s="96">
        <v>32</v>
      </c>
      <c r="B225" s="97" t="s">
        <v>71</v>
      </c>
      <c r="C225" s="95"/>
      <c r="D225" s="79"/>
      <c r="E225" s="59">
        <f t="shared" si="6"/>
        <v>232.26</v>
      </c>
      <c r="F225" s="132">
        <f t="shared" si="6"/>
        <v>664</v>
      </c>
      <c r="G225" s="132">
        <f t="shared" si="6"/>
        <v>664</v>
      </c>
      <c r="H225" s="59">
        <f t="shared" si="6"/>
        <v>0</v>
      </c>
      <c r="I225" s="59">
        <v>0</v>
      </c>
    </row>
    <row r="226" spans="1:9" ht="15.6" hidden="1" x14ac:dyDescent="0.3">
      <c r="A226" s="96">
        <v>3221</v>
      </c>
      <c r="B226" s="97" t="s">
        <v>165</v>
      </c>
      <c r="C226" s="95"/>
      <c r="D226" s="79"/>
      <c r="E226" s="59">
        <v>232.26</v>
      </c>
      <c r="F226" s="59">
        <v>664</v>
      </c>
      <c r="G226" s="59">
        <v>664</v>
      </c>
      <c r="H226" s="59"/>
      <c r="I226" s="59"/>
    </row>
    <row r="227" spans="1:9" ht="15.6" x14ac:dyDescent="0.3">
      <c r="A227" s="93" t="s">
        <v>142</v>
      </c>
      <c r="B227" s="81" t="s">
        <v>143</v>
      </c>
      <c r="C227" s="95"/>
      <c r="D227" s="79"/>
      <c r="E227" s="69">
        <f>+E228</f>
        <v>0</v>
      </c>
      <c r="F227" s="69">
        <f>+F228</f>
        <v>19602</v>
      </c>
      <c r="G227" s="69">
        <f>+G228</f>
        <v>19602</v>
      </c>
      <c r="H227" s="69">
        <f>+H228</f>
        <v>19602</v>
      </c>
      <c r="I227" s="69">
        <f>+I228</f>
        <v>19602</v>
      </c>
    </row>
    <row r="228" spans="1:9" ht="15.6" x14ac:dyDescent="0.3">
      <c r="A228" s="96">
        <v>3</v>
      </c>
      <c r="B228" s="97" t="s">
        <v>69</v>
      </c>
      <c r="C228" s="95"/>
      <c r="D228" s="79"/>
      <c r="E228" s="59">
        <f>+E229+E232</f>
        <v>0</v>
      </c>
      <c r="F228" s="59">
        <f>+F229+F232</f>
        <v>19602</v>
      </c>
      <c r="G228" s="59">
        <f>+G229+G232</f>
        <v>19602</v>
      </c>
      <c r="H228" s="59">
        <f>+H229+H232</f>
        <v>19602</v>
      </c>
      <c r="I228" s="59">
        <f>+I229+I232</f>
        <v>19602</v>
      </c>
    </row>
    <row r="229" spans="1:9" ht="15.6" x14ac:dyDescent="0.3">
      <c r="A229" s="96">
        <v>31</v>
      </c>
      <c r="B229" s="97" t="s">
        <v>76</v>
      </c>
      <c r="C229" s="95"/>
      <c r="D229" s="79"/>
      <c r="E229" s="59">
        <f>+E230+E231</f>
        <v>0</v>
      </c>
      <c r="F229" s="59">
        <f>+F230+F231</f>
        <v>18965</v>
      </c>
      <c r="G229" s="59">
        <f>+G230+G231</f>
        <v>18965</v>
      </c>
      <c r="H229" s="59">
        <v>18965</v>
      </c>
      <c r="I229" s="59">
        <v>18965</v>
      </c>
    </row>
    <row r="230" spans="1:9" ht="15.6" hidden="1" x14ac:dyDescent="0.3">
      <c r="A230" s="96">
        <v>3111</v>
      </c>
      <c r="B230" s="97" t="s">
        <v>192</v>
      </c>
      <c r="C230" s="95"/>
      <c r="D230" s="79"/>
      <c r="E230" s="59">
        <v>0</v>
      </c>
      <c r="F230" s="59">
        <v>16279</v>
      </c>
      <c r="G230" s="59">
        <v>16279</v>
      </c>
      <c r="H230" s="59"/>
      <c r="I230" s="59"/>
    </row>
    <row r="231" spans="1:9" ht="15.6" hidden="1" x14ac:dyDescent="0.3">
      <c r="A231" s="96">
        <v>3132</v>
      </c>
      <c r="B231" s="97" t="s">
        <v>217</v>
      </c>
      <c r="C231" s="95"/>
      <c r="D231" s="79"/>
      <c r="E231" s="59">
        <v>0</v>
      </c>
      <c r="F231" s="59">
        <v>2686</v>
      </c>
      <c r="G231" s="59">
        <v>2686</v>
      </c>
      <c r="H231" s="59"/>
      <c r="I231" s="59"/>
    </row>
    <row r="232" spans="1:9" ht="15.6" x14ac:dyDescent="0.3">
      <c r="A232" s="96">
        <v>32</v>
      </c>
      <c r="B232" s="97" t="s">
        <v>71</v>
      </c>
      <c r="C232" s="95"/>
      <c r="D232" s="79"/>
      <c r="E232" s="59">
        <f>+E233</f>
        <v>0</v>
      </c>
      <c r="F232" s="59">
        <f>+F233</f>
        <v>637</v>
      </c>
      <c r="G232" s="59">
        <f>+G233</f>
        <v>637</v>
      </c>
      <c r="H232" s="59">
        <v>637</v>
      </c>
      <c r="I232" s="59">
        <v>637</v>
      </c>
    </row>
    <row r="233" spans="1:9" ht="15.6" hidden="1" x14ac:dyDescent="0.3">
      <c r="A233" s="96">
        <v>3212</v>
      </c>
      <c r="B233" s="97" t="s">
        <v>197</v>
      </c>
      <c r="C233" s="95"/>
      <c r="D233" s="79"/>
      <c r="E233" s="59">
        <v>0</v>
      </c>
      <c r="F233" s="59">
        <v>637</v>
      </c>
      <c r="G233" s="59">
        <v>637</v>
      </c>
      <c r="H233" s="59"/>
      <c r="I233" s="59"/>
    </row>
    <row r="234" spans="1:9" ht="15.6" x14ac:dyDescent="0.3">
      <c r="A234" s="93" t="s">
        <v>126</v>
      </c>
      <c r="B234" s="81" t="s">
        <v>127</v>
      </c>
      <c r="C234" s="95"/>
      <c r="D234" s="79"/>
      <c r="E234" s="69">
        <f>+E236+E244</f>
        <v>1847.61</v>
      </c>
      <c r="F234" s="69">
        <f>+F236+F244</f>
        <v>0</v>
      </c>
      <c r="G234" s="69">
        <f>+G236+G244</f>
        <v>1000</v>
      </c>
      <c r="H234" s="69">
        <f>+H236+H244</f>
        <v>0</v>
      </c>
      <c r="I234" s="69">
        <f>+I236+I244</f>
        <v>0</v>
      </c>
    </row>
    <row r="235" spans="1:9" x14ac:dyDescent="0.3">
      <c r="A235" s="96">
        <v>3</v>
      </c>
      <c r="B235" s="173" t="s">
        <v>69</v>
      </c>
      <c r="C235" s="171"/>
      <c r="D235" s="172"/>
      <c r="E235" s="59">
        <f>+E236+E244</f>
        <v>1847.61</v>
      </c>
      <c r="F235" s="59">
        <f>+F236+F244</f>
        <v>0</v>
      </c>
      <c r="G235" s="59">
        <f>+G236+G244</f>
        <v>1000</v>
      </c>
      <c r="H235" s="59">
        <v>0</v>
      </c>
      <c r="I235" s="59">
        <v>0</v>
      </c>
    </row>
    <row r="236" spans="1:9" x14ac:dyDescent="0.3">
      <c r="A236" s="96">
        <v>32</v>
      </c>
      <c r="B236" s="173" t="s">
        <v>71</v>
      </c>
      <c r="C236" s="171"/>
      <c r="D236" s="172"/>
      <c r="E236" s="59">
        <f>SUM(E237:E243)</f>
        <v>1800</v>
      </c>
      <c r="F236" s="59">
        <f>SUM(F237:F243)</f>
        <v>0</v>
      </c>
      <c r="G236" s="59">
        <f>SUM(G237:G243)</f>
        <v>880</v>
      </c>
      <c r="H236" s="59">
        <v>0</v>
      </c>
      <c r="I236" s="59">
        <v>0</v>
      </c>
    </row>
    <row r="237" spans="1:9" hidden="1" x14ac:dyDescent="0.3">
      <c r="A237" s="96">
        <v>3221</v>
      </c>
      <c r="B237" s="111" t="s">
        <v>165</v>
      </c>
      <c r="C237" s="99"/>
      <c r="D237" s="100"/>
      <c r="E237" s="59">
        <v>399.19</v>
      </c>
      <c r="F237" s="59">
        <v>0</v>
      </c>
      <c r="G237" s="132">
        <v>280</v>
      </c>
      <c r="H237" s="59"/>
      <c r="I237" s="59"/>
    </row>
    <row r="238" spans="1:9" hidden="1" x14ac:dyDescent="0.3">
      <c r="A238" s="96">
        <v>3225</v>
      </c>
      <c r="B238" s="111" t="s">
        <v>221</v>
      </c>
      <c r="C238" s="99"/>
      <c r="D238" s="100"/>
      <c r="E238" s="59">
        <v>0</v>
      </c>
      <c r="F238" s="59">
        <v>0</v>
      </c>
      <c r="G238" s="59">
        <v>100</v>
      </c>
      <c r="H238" s="59"/>
      <c r="I238" s="59"/>
    </row>
    <row r="239" spans="1:9" hidden="1" x14ac:dyDescent="0.3">
      <c r="A239" s="96">
        <v>3231</v>
      </c>
      <c r="B239" s="111" t="s">
        <v>204</v>
      </c>
      <c r="C239" s="99"/>
      <c r="D239" s="100"/>
      <c r="E239" s="59">
        <v>0</v>
      </c>
      <c r="F239" s="59">
        <v>0</v>
      </c>
      <c r="G239" s="59">
        <v>100</v>
      </c>
      <c r="H239" s="59"/>
      <c r="I239" s="59"/>
    </row>
    <row r="240" spans="1:9" hidden="1" x14ac:dyDescent="0.3">
      <c r="A240" s="96">
        <v>3233</v>
      </c>
      <c r="B240" s="111" t="s">
        <v>174</v>
      </c>
      <c r="C240" s="99"/>
      <c r="D240" s="100"/>
      <c r="E240" s="59">
        <v>1400.81</v>
      </c>
      <c r="F240" s="59">
        <v>0</v>
      </c>
      <c r="G240" s="59">
        <v>100</v>
      </c>
      <c r="H240" s="59"/>
      <c r="I240" s="59"/>
    </row>
    <row r="241" spans="1:9" hidden="1" x14ac:dyDescent="0.3">
      <c r="A241" s="96">
        <v>3237</v>
      </c>
      <c r="B241" s="137" t="s">
        <v>180</v>
      </c>
      <c r="C241" s="135"/>
      <c r="D241" s="136"/>
      <c r="E241" s="59">
        <v>0</v>
      </c>
      <c r="F241" s="59">
        <v>0</v>
      </c>
      <c r="G241" s="59">
        <v>100</v>
      </c>
      <c r="H241" s="59"/>
      <c r="I241" s="59"/>
    </row>
    <row r="242" spans="1:9" hidden="1" x14ac:dyDescent="0.3">
      <c r="A242" s="96">
        <v>3293</v>
      </c>
      <c r="B242" s="137" t="s">
        <v>184</v>
      </c>
      <c r="C242" s="135"/>
      <c r="D242" s="136"/>
      <c r="E242" s="59">
        <v>0</v>
      </c>
      <c r="F242" s="59">
        <v>0</v>
      </c>
      <c r="G242" s="132">
        <v>100</v>
      </c>
      <c r="H242" s="59"/>
      <c r="I242" s="59"/>
    </row>
    <row r="243" spans="1:9" hidden="1" x14ac:dyDescent="0.3">
      <c r="A243" s="96">
        <v>3299</v>
      </c>
      <c r="B243" s="111" t="s">
        <v>187</v>
      </c>
      <c r="C243" s="99"/>
      <c r="D243" s="100"/>
      <c r="E243" s="59">
        <v>0</v>
      </c>
      <c r="F243" s="59">
        <v>0</v>
      </c>
      <c r="G243" s="59">
        <v>100</v>
      </c>
      <c r="H243" s="59"/>
      <c r="I243" s="59"/>
    </row>
    <row r="244" spans="1:9" ht="15.6" x14ac:dyDescent="0.3">
      <c r="A244" s="96">
        <v>37</v>
      </c>
      <c r="B244" s="97" t="s">
        <v>111</v>
      </c>
      <c r="C244" s="95"/>
      <c r="D244" s="79"/>
      <c r="E244" s="59">
        <f>+E245</f>
        <v>47.61</v>
      </c>
      <c r="F244" s="59">
        <f>+F245</f>
        <v>0</v>
      </c>
      <c r="G244" s="59">
        <f>+G245</f>
        <v>120</v>
      </c>
      <c r="H244" s="59">
        <v>0</v>
      </c>
      <c r="I244" s="59">
        <v>0</v>
      </c>
    </row>
    <row r="245" spans="1:9" ht="15.6" hidden="1" x14ac:dyDescent="0.3">
      <c r="A245" s="96">
        <v>3722</v>
      </c>
      <c r="B245" s="97" t="s">
        <v>222</v>
      </c>
      <c r="C245" s="95"/>
      <c r="D245" s="79"/>
      <c r="E245" s="59">
        <v>47.61</v>
      </c>
      <c r="F245" s="59">
        <v>0</v>
      </c>
      <c r="G245" s="59">
        <v>120</v>
      </c>
      <c r="H245" s="59"/>
      <c r="I245" s="59"/>
    </row>
    <row r="246" spans="1:9" ht="15.6" x14ac:dyDescent="0.3">
      <c r="A246" s="93" t="s">
        <v>101</v>
      </c>
      <c r="B246" s="81" t="s">
        <v>102</v>
      </c>
      <c r="C246" s="95"/>
      <c r="D246" s="79"/>
      <c r="E246" s="69">
        <f>+E247+E264</f>
        <v>34492.020000000004</v>
      </c>
      <c r="F246" s="69">
        <f>+F247+F264</f>
        <v>40884</v>
      </c>
      <c r="G246" s="69">
        <f>+G247+G264</f>
        <v>49487</v>
      </c>
      <c r="H246" s="69">
        <f>+H247+H264</f>
        <v>49487</v>
      </c>
      <c r="I246" s="69">
        <f>+I247+I264</f>
        <v>49487</v>
      </c>
    </row>
    <row r="247" spans="1:9" ht="15.6" x14ac:dyDescent="0.3">
      <c r="A247" s="96">
        <v>3</v>
      </c>
      <c r="B247" s="97" t="s">
        <v>69</v>
      </c>
      <c r="C247" s="95"/>
      <c r="D247" s="79"/>
      <c r="E247" s="94">
        <f>+E248+E251+E260+E262</f>
        <v>28487.72</v>
      </c>
      <c r="F247" s="94">
        <f>+F248+F251+F260+F262</f>
        <v>33556</v>
      </c>
      <c r="G247" s="94">
        <f>+G248+G251+G260+G262</f>
        <v>39159</v>
      </c>
      <c r="H247" s="94">
        <f>+H248+H251+H260+H262</f>
        <v>39159</v>
      </c>
      <c r="I247" s="94">
        <f>+I248+I251+I260+I262</f>
        <v>39159</v>
      </c>
    </row>
    <row r="248" spans="1:9" ht="15.6" x14ac:dyDescent="0.3">
      <c r="A248" s="96">
        <v>31</v>
      </c>
      <c r="B248" s="97" t="s">
        <v>76</v>
      </c>
      <c r="C248" s="95"/>
      <c r="D248" s="79"/>
      <c r="E248" s="59">
        <f>+E249+E250</f>
        <v>1203.83</v>
      </c>
      <c r="F248" s="59">
        <f>+F249+F250</f>
        <v>3200</v>
      </c>
      <c r="G248" s="59">
        <f>+G249+G250</f>
        <v>5513</v>
      </c>
      <c r="H248" s="59">
        <v>5513</v>
      </c>
      <c r="I248" s="59">
        <v>5513</v>
      </c>
    </row>
    <row r="249" spans="1:9" ht="15.6" hidden="1" x14ac:dyDescent="0.3">
      <c r="A249" s="96">
        <v>3111</v>
      </c>
      <c r="B249" s="97" t="s">
        <v>192</v>
      </c>
      <c r="C249" s="95"/>
      <c r="D249" s="79"/>
      <c r="E249" s="59">
        <v>1033.33</v>
      </c>
      <c r="F249" s="59">
        <v>2747</v>
      </c>
      <c r="G249" s="59">
        <v>4732</v>
      </c>
      <c r="H249" s="59"/>
      <c r="I249" s="59"/>
    </row>
    <row r="250" spans="1:9" hidden="1" x14ac:dyDescent="0.3">
      <c r="A250" s="96">
        <v>3132</v>
      </c>
      <c r="B250" s="173" t="s">
        <v>217</v>
      </c>
      <c r="C250" s="171"/>
      <c r="D250" s="172"/>
      <c r="E250" s="59">
        <v>170.5</v>
      </c>
      <c r="F250" s="59">
        <v>453</v>
      </c>
      <c r="G250" s="59">
        <v>781</v>
      </c>
      <c r="H250" s="59"/>
      <c r="I250" s="59"/>
    </row>
    <row r="251" spans="1:9" ht="15.6" x14ac:dyDescent="0.3">
      <c r="A251" s="96">
        <v>32</v>
      </c>
      <c r="B251" s="97" t="s">
        <v>71</v>
      </c>
      <c r="C251" s="95"/>
      <c r="D251" s="79"/>
      <c r="E251" s="59">
        <f>SUM(E252:E259)</f>
        <v>1850</v>
      </c>
      <c r="F251" s="59">
        <f>SUM(F252:F259)</f>
        <v>3506</v>
      </c>
      <c r="G251" s="59">
        <f>SUM(G252:G259)</f>
        <v>3506</v>
      </c>
      <c r="H251" s="59">
        <v>3506</v>
      </c>
      <c r="I251" s="59">
        <v>3506</v>
      </c>
    </row>
    <row r="252" spans="1:9" ht="15.6" hidden="1" x14ac:dyDescent="0.3">
      <c r="A252" s="96">
        <v>3211</v>
      </c>
      <c r="B252" s="97" t="s">
        <v>162</v>
      </c>
      <c r="C252" s="95"/>
      <c r="D252" s="79"/>
      <c r="E252" s="59">
        <v>0</v>
      </c>
      <c r="F252" s="59">
        <v>373</v>
      </c>
      <c r="G252" s="59">
        <v>373</v>
      </c>
      <c r="H252" s="59"/>
      <c r="I252" s="59"/>
    </row>
    <row r="253" spans="1:9" ht="15.6" hidden="1" x14ac:dyDescent="0.3">
      <c r="A253" s="96">
        <v>3221</v>
      </c>
      <c r="B253" s="97" t="s">
        <v>165</v>
      </c>
      <c r="C253" s="95"/>
      <c r="D253" s="79"/>
      <c r="E253" s="59">
        <v>0</v>
      </c>
      <c r="F253" s="59">
        <v>496</v>
      </c>
      <c r="G253" s="59">
        <v>496</v>
      </c>
      <c r="H253" s="59"/>
      <c r="I253" s="59"/>
    </row>
    <row r="254" spans="1:9" ht="15.6" hidden="1" x14ac:dyDescent="0.3">
      <c r="A254" s="96">
        <v>3231</v>
      </c>
      <c r="B254" s="97" t="s">
        <v>171</v>
      </c>
      <c r="C254" s="95"/>
      <c r="D254" s="79"/>
      <c r="E254" s="59">
        <v>1850</v>
      </c>
      <c r="F254" s="59">
        <v>1600</v>
      </c>
      <c r="G254" s="132">
        <v>1830</v>
      </c>
      <c r="H254" s="59"/>
      <c r="I254" s="59"/>
    </row>
    <row r="255" spans="1:9" ht="15.6" hidden="1" x14ac:dyDescent="0.3">
      <c r="A255" s="96">
        <v>3237</v>
      </c>
      <c r="B255" s="97" t="s">
        <v>180</v>
      </c>
      <c r="C255" s="95"/>
      <c r="D255" s="79"/>
      <c r="E255" s="59">
        <v>0</v>
      </c>
      <c r="F255" s="132">
        <v>260</v>
      </c>
      <c r="G255" s="132">
        <v>30</v>
      </c>
      <c r="H255" s="59"/>
      <c r="I255" s="59"/>
    </row>
    <row r="256" spans="1:9" ht="15.6" hidden="1" x14ac:dyDescent="0.3">
      <c r="A256" s="96">
        <v>3239</v>
      </c>
      <c r="B256" s="97" t="s">
        <v>182</v>
      </c>
      <c r="C256" s="95"/>
      <c r="D256" s="79"/>
      <c r="E256" s="59">
        <v>0</v>
      </c>
      <c r="F256" s="132">
        <v>377</v>
      </c>
      <c r="G256" s="132">
        <v>262</v>
      </c>
      <c r="H256" s="59"/>
      <c r="I256" s="59"/>
    </row>
    <row r="257" spans="1:9" ht="15.6" hidden="1" x14ac:dyDescent="0.3">
      <c r="A257" s="96">
        <v>3293</v>
      </c>
      <c r="B257" s="97" t="s">
        <v>184</v>
      </c>
      <c r="C257" s="95"/>
      <c r="D257" s="79"/>
      <c r="E257" s="59">
        <v>0</v>
      </c>
      <c r="F257" s="132">
        <v>130</v>
      </c>
      <c r="G257" s="132">
        <v>245</v>
      </c>
      <c r="H257" s="59"/>
      <c r="I257" s="59"/>
    </row>
    <row r="258" spans="1:9" ht="15.6" hidden="1" x14ac:dyDescent="0.3">
      <c r="A258" s="96">
        <v>3295</v>
      </c>
      <c r="B258" s="97" t="s">
        <v>186</v>
      </c>
      <c r="C258" s="95"/>
      <c r="D258" s="79"/>
      <c r="E258" s="59">
        <v>0</v>
      </c>
      <c r="F258" s="59">
        <v>130</v>
      </c>
      <c r="G258" s="59">
        <v>130</v>
      </c>
      <c r="H258" s="59"/>
      <c r="I258" s="59"/>
    </row>
    <row r="259" spans="1:9" ht="15.6" hidden="1" x14ac:dyDescent="0.3">
      <c r="A259" s="96">
        <v>3299</v>
      </c>
      <c r="B259" s="97" t="s">
        <v>187</v>
      </c>
      <c r="C259" s="95"/>
      <c r="D259" s="79"/>
      <c r="E259" s="59">
        <v>0</v>
      </c>
      <c r="F259" s="59">
        <v>140</v>
      </c>
      <c r="G259" s="59">
        <v>140</v>
      </c>
      <c r="H259" s="59"/>
      <c r="I259" s="59"/>
    </row>
    <row r="260" spans="1:9" ht="15.6" x14ac:dyDescent="0.3">
      <c r="A260" s="96">
        <v>37</v>
      </c>
      <c r="B260" s="97" t="s">
        <v>111</v>
      </c>
      <c r="C260" s="95"/>
      <c r="D260" s="79"/>
      <c r="E260" s="59">
        <f>+E261</f>
        <v>24583.89</v>
      </c>
      <c r="F260" s="59">
        <f>+F261</f>
        <v>26000</v>
      </c>
      <c r="G260" s="59">
        <f>+G261</f>
        <v>29000</v>
      </c>
      <c r="H260" s="59">
        <v>29000</v>
      </c>
      <c r="I260" s="59">
        <v>29000</v>
      </c>
    </row>
    <row r="261" spans="1:9" ht="15.6" hidden="1" x14ac:dyDescent="0.3">
      <c r="A261" s="96">
        <v>3722</v>
      </c>
      <c r="B261" s="112" t="s">
        <v>223</v>
      </c>
      <c r="C261" s="110"/>
      <c r="D261" s="106"/>
      <c r="E261" s="59">
        <v>24583.89</v>
      </c>
      <c r="F261" s="59">
        <v>26000</v>
      </c>
      <c r="G261" s="59">
        <v>29000</v>
      </c>
      <c r="H261" s="59"/>
      <c r="I261" s="59"/>
    </row>
    <row r="262" spans="1:9" x14ac:dyDescent="0.3">
      <c r="A262" s="96">
        <v>38</v>
      </c>
      <c r="B262" s="173" t="s">
        <v>77</v>
      </c>
      <c r="C262" s="171"/>
      <c r="D262" s="172"/>
      <c r="E262" s="59">
        <f>+E263</f>
        <v>850</v>
      </c>
      <c r="F262" s="59">
        <f>+F263</f>
        <v>850</v>
      </c>
      <c r="G262" s="59">
        <f>+G263</f>
        <v>1140</v>
      </c>
      <c r="H262" s="59">
        <v>1140</v>
      </c>
      <c r="I262" s="59">
        <v>1140</v>
      </c>
    </row>
    <row r="263" spans="1:9" hidden="1" x14ac:dyDescent="0.3">
      <c r="A263" s="96">
        <v>3812</v>
      </c>
      <c r="B263" s="120" t="s">
        <v>234</v>
      </c>
      <c r="C263" s="118"/>
      <c r="D263" s="119"/>
      <c r="E263" s="59">
        <v>850</v>
      </c>
      <c r="F263" s="59">
        <v>850</v>
      </c>
      <c r="G263" s="132">
        <v>1140</v>
      </c>
      <c r="H263" s="59"/>
      <c r="I263" s="59"/>
    </row>
    <row r="264" spans="1:9" ht="15.6" x14ac:dyDescent="0.3">
      <c r="A264" s="96">
        <v>4</v>
      </c>
      <c r="B264" s="97" t="s">
        <v>74</v>
      </c>
      <c r="C264" s="95"/>
      <c r="D264" s="79"/>
      <c r="E264" s="94">
        <f>+E265</f>
        <v>6004.3</v>
      </c>
      <c r="F264" s="94">
        <f>+F265</f>
        <v>7328</v>
      </c>
      <c r="G264" s="94">
        <f>+G265</f>
        <v>10328</v>
      </c>
      <c r="H264" s="94">
        <f>+H265</f>
        <v>10328</v>
      </c>
      <c r="I264" s="94">
        <f>+I265</f>
        <v>10328</v>
      </c>
    </row>
    <row r="265" spans="1:9" ht="15.6" x14ac:dyDescent="0.3">
      <c r="A265" s="96">
        <v>42</v>
      </c>
      <c r="B265" s="97" t="s">
        <v>74</v>
      </c>
      <c r="C265" s="95"/>
      <c r="D265" s="79"/>
      <c r="E265" s="59">
        <f>+E266+E267</f>
        <v>6004.3</v>
      </c>
      <c r="F265" s="59">
        <f>+F266+F267</f>
        <v>7328</v>
      </c>
      <c r="G265" s="59">
        <f>+G266+G267</f>
        <v>10328</v>
      </c>
      <c r="H265" s="59">
        <v>10328</v>
      </c>
      <c r="I265" s="59">
        <v>10328</v>
      </c>
    </row>
    <row r="266" spans="1:9" ht="15.6" hidden="1" x14ac:dyDescent="0.3">
      <c r="A266" s="96">
        <v>4241</v>
      </c>
      <c r="B266" s="97" t="s">
        <v>238</v>
      </c>
      <c r="C266" s="95"/>
      <c r="D266" s="79"/>
      <c r="E266" s="59">
        <v>965</v>
      </c>
      <c r="F266" s="59">
        <v>1328</v>
      </c>
      <c r="G266" s="59">
        <v>1328</v>
      </c>
      <c r="H266" s="59"/>
      <c r="I266" s="59"/>
    </row>
    <row r="267" spans="1:9" ht="15.6" hidden="1" x14ac:dyDescent="0.3">
      <c r="A267" s="96">
        <v>4241</v>
      </c>
      <c r="B267" s="97" t="s">
        <v>239</v>
      </c>
      <c r="C267" s="95"/>
      <c r="D267" s="79"/>
      <c r="E267" s="59">
        <v>5039.3</v>
      </c>
      <c r="F267" s="59">
        <v>6000</v>
      </c>
      <c r="G267" s="132">
        <v>9000</v>
      </c>
      <c r="H267" s="59"/>
      <c r="I267" s="59"/>
    </row>
    <row r="268" spans="1:9" ht="15.6" x14ac:dyDescent="0.3">
      <c r="A268" s="93" t="s">
        <v>128</v>
      </c>
      <c r="B268" s="81" t="s">
        <v>129</v>
      </c>
      <c r="C268" s="95"/>
      <c r="D268" s="79"/>
      <c r="E268" s="69">
        <f>+E269</f>
        <v>1675</v>
      </c>
      <c r="F268" s="69">
        <f>+F269</f>
        <v>4108</v>
      </c>
      <c r="G268" s="69">
        <f>+G269</f>
        <v>4108</v>
      </c>
      <c r="H268" s="69">
        <f>+H269</f>
        <v>4108</v>
      </c>
      <c r="I268" s="69">
        <f>+I269</f>
        <v>4108</v>
      </c>
    </row>
    <row r="269" spans="1:9" ht="15.6" x14ac:dyDescent="0.3">
      <c r="A269" s="96">
        <v>3</v>
      </c>
      <c r="B269" s="97" t="s">
        <v>69</v>
      </c>
      <c r="C269" s="95"/>
      <c r="D269" s="79"/>
      <c r="E269" s="59">
        <f>+E270+E273</f>
        <v>1675</v>
      </c>
      <c r="F269" s="59">
        <f>+F270+F273</f>
        <v>4108</v>
      </c>
      <c r="G269" s="59">
        <f>+G270+G273</f>
        <v>4108</v>
      </c>
      <c r="H269" s="59">
        <f>+H270+H273</f>
        <v>4108</v>
      </c>
      <c r="I269" s="59">
        <f>+I270+I273</f>
        <v>4108</v>
      </c>
    </row>
    <row r="270" spans="1:9" ht="15.6" x14ac:dyDescent="0.3">
      <c r="A270" s="96">
        <v>31</v>
      </c>
      <c r="B270" s="97" t="s">
        <v>76</v>
      </c>
      <c r="C270" s="95"/>
      <c r="D270" s="79"/>
      <c r="E270" s="59">
        <f>SUM(E271+E272)</f>
        <v>0</v>
      </c>
      <c r="F270" s="59">
        <f>SUM(F271+F272)</f>
        <v>326</v>
      </c>
      <c r="G270" s="59">
        <f>SUM(G271+G272)</f>
        <v>326</v>
      </c>
      <c r="H270" s="59">
        <v>326</v>
      </c>
      <c r="I270" s="59">
        <v>326</v>
      </c>
    </row>
    <row r="271" spans="1:9" ht="15.6" hidden="1" x14ac:dyDescent="0.3">
      <c r="A271" s="96">
        <v>3111</v>
      </c>
      <c r="B271" s="112" t="s">
        <v>192</v>
      </c>
      <c r="C271" s="110"/>
      <c r="D271" s="106"/>
      <c r="E271" s="59">
        <v>0</v>
      </c>
      <c r="F271" s="59">
        <v>280</v>
      </c>
      <c r="G271" s="59">
        <v>280</v>
      </c>
      <c r="H271" s="59"/>
      <c r="I271" s="59"/>
    </row>
    <row r="272" spans="1:9" ht="15.6" hidden="1" x14ac:dyDescent="0.3">
      <c r="A272" s="96">
        <v>3132</v>
      </c>
      <c r="B272" s="112" t="s">
        <v>217</v>
      </c>
      <c r="C272" s="110"/>
      <c r="D272" s="106"/>
      <c r="E272" s="59">
        <v>0</v>
      </c>
      <c r="F272" s="59">
        <v>46</v>
      </c>
      <c r="G272" s="59">
        <v>46</v>
      </c>
      <c r="H272" s="59"/>
      <c r="I272" s="59"/>
    </row>
    <row r="273" spans="1:9" ht="15.6" x14ac:dyDescent="0.3">
      <c r="A273" s="96">
        <v>32</v>
      </c>
      <c r="B273" s="112" t="s">
        <v>71</v>
      </c>
      <c r="C273" s="110"/>
      <c r="D273" s="106"/>
      <c r="E273" s="59">
        <f>SUM(E274:E281)</f>
        <v>1675</v>
      </c>
      <c r="F273" s="59">
        <f>SUM(F274:F281)</f>
        <v>3782</v>
      </c>
      <c r="G273" s="59">
        <f>SUM(G274:G281)</f>
        <v>3782</v>
      </c>
      <c r="H273" s="59">
        <v>3782</v>
      </c>
      <c r="I273" s="59">
        <v>3782</v>
      </c>
    </row>
    <row r="274" spans="1:9" ht="15.6" hidden="1" x14ac:dyDescent="0.3">
      <c r="A274" s="96">
        <v>3211</v>
      </c>
      <c r="B274" s="112" t="s">
        <v>162</v>
      </c>
      <c r="C274" s="110"/>
      <c r="D274" s="106"/>
      <c r="E274" s="59">
        <v>0</v>
      </c>
      <c r="F274" s="59">
        <v>265</v>
      </c>
      <c r="G274" s="59">
        <v>265</v>
      </c>
      <c r="H274" s="59"/>
      <c r="I274" s="59"/>
    </row>
    <row r="275" spans="1:9" ht="15.6" hidden="1" x14ac:dyDescent="0.3">
      <c r="A275" s="96">
        <v>3221</v>
      </c>
      <c r="B275" s="112" t="s">
        <v>165</v>
      </c>
      <c r="C275" s="110"/>
      <c r="D275" s="106"/>
      <c r="E275" s="59">
        <v>950</v>
      </c>
      <c r="F275" s="59">
        <v>1000</v>
      </c>
      <c r="G275" s="59">
        <v>1000</v>
      </c>
      <c r="H275" s="59"/>
      <c r="I275" s="59"/>
    </row>
    <row r="276" spans="1:9" ht="15.6" hidden="1" x14ac:dyDescent="0.3">
      <c r="A276" s="96">
        <v>3225</v>
      </c>
      <c r="B276" s="112" t="s">
        <v>169</v>
      </c>
      <c r="C276" s="110"/>
      <c r="D276" s="106"/>
      <c r="E276" s="59">
        <v>0</v>
      </c>
      <c r="F276" s="59">
        <v>265</v>
      </c>
      <c r="G276" s="59">
        <v>265</v>
      </c>
      <c r="H276" s="59"/>
      <c r="I276" s="59"/>
    </row>
    <row r="277" spans="1:9" ht="15.6" hidden="1" x14ac:dyDescent="0.3">
      <c r="A277" s="96">
        <v>3231</v>
      </c>
      <c r="B277" s="112" t="s">
        <v>226</v>
      </c>
      <c r="C277" s="110"/>
      <c r="D277" s="106"/>
      <c r="E277" s="59">
        <v>375</v>
      </c>
      <c r="F277" s="59">
        <v>1469</v>
      </c>
      <c r="G277" s="59">
        <v>1469</v>
      </c>
      <c r="H277" s="59"/>
      <c r="I277" s="59"/>
    </row>
    <row r="278" spans="1:9" ht="15.6" hidden="1" x14ac:dyDescent="0.3">
      <c r="A278" s="96">
        <v>3233</v>
      </c>
      <c r="B278" s="112" t="s">
        <v>174</v>
      </c>
      <c r="C278" s="110"/>
      <c r="D278" s="106"/>
      <c r="E278" s="59">
        <v>0</v>
      </c>
      <c r="F278" s="59">
        <v>133</v>
      </c>
      <c r="G278" s="59">
        <v>133</v>
      </c>
      <c r="H278" s="59"/>
      <c r="I278" s="59"/>
    </row>
    <row r="279" spans="1:9" ht="15.6" hidden="1" x14ac:dyDescent="0.3">
      <c r="A279" s="96">
        <v>3237</v>
      </c>
      <c r="B279" s="112" t="s">
        <v>180</v>
      </c>
      <c r="C279" s="110"/>
      <c r="D279" s="106"/>
      <c r="E279" s="59">
        <v>0</v>
      </c>
      <c r="F279" s="59">
        <v>150</v>
      </c>
      <c r="G279" s="59">
        <v>150</v>
      </c>
      <c r="H279" s="59"/>
      <c r="I279" s="59"/>
    </row>
    <row r="280" spans="1:9" ht="15.6" hidden="1" x14ac:dyDescent="0.3">
      <c r="A280" s="96">
        <v>3239</v>
      </c>
      <c r="B280" s="112" t="s">
        <v>182</v>
      </c>
      <c r="C280" s="110"/>
      <c r="D280" s="106"/>
      <c r="E280" s="59">
        <v>0</v>
      </c>
      <c r="F280" s="59">
        <v>150</v>
      </c>
      <c r="G280" s="59">
        <v>150</v>
      </c>
      <c r="H280" s="59"/>
      <c r="I280" s="59"/>
    </row>
    <row r="281" spans="1:9" ht="15.6" hidden="1" x14ac:dyDescent="0.3">
      <c r="A281" s="96">
        <v>3299</v>
      </c>
      <c r="B281" s="112" t="s">
        <v>187</v>
      </c>
      <c r="C281" s="110"/>
      <c r="D281" s="106"/>
      <c r="E281" s="59">
        <v>350</v>
      </c>
      <c r="F281" s="59">
        <v>350</v>
      </c>
      <c r="G281" s="59">
        <v>350</v>
      </c>
      <c r="H281" s="59"/>
      <c r="I281" s="59"/>
    </row>
    <row r="282" spans="1:9" x14ac:dyDescent="0.3">
      <c r="A282" s="93" t="s">
        <v>130</v>
      </c>
      <c r="B282" s="170" t="s">
        <v>131</v>
      </c>
      <c r="C282" s="171"/>
      <c r="D282" s="172"/>
      <c r="E282" s="69">
        <f>+E283+E288</f>
        <v>776.43</v>
      </c>
      <c r="F282" s="69">
        <f>+F283+F288</f>
        <v>10226</v>
      </c>
      <c r="G282" s="69">
        <f>+G283+G288</f>
        <v>10226</v>
      </c>
      <c r="H282" s="69">
        <f>+H283+H288</f>
        <v>10226</v>
      </c>
      <c r="I282" s="69">
        <f>+I283+I288</f>
        <v>10226</v>
      </c>
    </row>
    <row r="283" spans="1:9" ht="15.6" x14ac:dyDescent="0.3">
      <c r="A283" s="96">
        <v>3</v>
      </c>
      <c r="B283" s="97" t="s">
        <v>69</v>
      </c>
      <c r="C283" s="95"/>
      <c r="D283" s="79"/>
      <c r="E283" s="59">
        <f>+E284</f>
        <v>776.43</v>
      </c>
      <c r="F283" s="59">
        <f>+F284</f>
        <v>5049</v>
      </c>
      <c r="G283" s="59">
        <f>+G284</f>
        <v>5049</v>
      </c>
      <c r="H283" s="59">
        <f>+H284</f>
        <v>5049</v>
      </c>
      <c r="I283" s="59">
        <f>+I284</f>
        <v>5049</v>
      </c>
    </row>
    <row r="284" spans="1:9" ht="15.6" x14ac:dyDescent="0.3">
      <c r="A284" s="96">
        <v>32</v>
      </c>
      <c r="B284" s="97" t="s">
        <v>71</v>
      </c>
      <c r="C284" s="95"/>
      <c r="D284" s="79"/>
      <c r="E284" s="59">
        <f>SUM(E285:E287)</f>
        <v>776.43</v>
      </c>
      <c r="F284" s="59">
        <f>SUM(F285:F287)</f>
        <v>5049</v>
      </c>
      <c r="G284" s="59">
        <f>SUM(G285:G287)</f>
        <v>5049</v>
      </c>
      <c r="H284" s="59">
        <v>5049</v>
      </c>
      <c r="I284" s="59">
        <v>5049</v>
      </c>
    </row>
    <row r="285" spans="1:9" ht="15.6" hidden="1" x14ac:dyDescent="0.3">
      <c r="A285" s="96">
        <v>3211</v>
      </c>
      <c r="B285" s="97" t="s">
        <v>162</v>
      </c>
      <c r="C285" s="95"/>
      <c r="D285" s="79"/>
      <c r="E285" s="59">
        <v>760</v>
      </c>
      <c r="F285" s="59">
        <v>1680</v>
      </c>
      <c r="G285" s="59">
        <v>1680</v>
      </c>
      <c r="H285" s="59"/>
      <c r="I285" s="59"/>
    </row>
    <row r="286" spans="1:9" ht="15.6" hidden="1" x14ac:dyDescent="0.3">
      <c r="A286" s="96">
        <v>3221</v>
      </c>
      <c r="B286" s="97" t="s">
        <v>165</v>
      </c>
      <c r="C286" s="95"/>
      <c r="D286" s="79"/>
      <c r="E286" s="59">
        <v>16.43</v>
      </c>
      <c r="F286" s="59">
        <v>715</v>
      </c>
      <c r="G286" s="59">
        <v>715</v>
      </c>
      <c r="H286" s="59"/>
      <c r="I286" s="59"/>
    </row>
    <row r="287" spans="1:9" ht="15.6" hidden="1" x14ac:dyDescent="0.3">
      <c r="A287" s="96">
        <v>3225</v>
      </c>
      <c r="B287" s="97" t="s">
        <v>169</v>
      </c>
      <c r="C287" s="95"/>
      <c r="D287" s="79"/>
      <c r="E287" s="59">
        <v>0</v>
      </c>
      <c r="F287" s="59">
        <v>2654</v>
      </c>
      <c r="G287" s="59">
        <v>2654</v>
      </c>
      <c r="H287" s="59"/>
      <c r="I287" s="59"/>
    </row>
    <row r="288" spans="1:9" ht="15.6" x14ac:dyDescent="0.3">
      <c r="A288" s="96">
        <v>4</v>
      </c>
      <c r="B288" s="97" t="s">
        <v>74</v>
      </c>
      <c r="C288" s="95"/>
      <c r="D288" s="79"/>
      <c r="E288" s="59">
        <f>+E289</f>
        <v>0</v>
      </c>
      <c r="F288" s="59">
        <f>+F289</f>
        <v>5177</v>
      </c>
      <c r="G288" s="59">
        <f>+G289</f>
        <v>5177</v>
      </c>
      <c r="H288" s="59">
        <f>SUM(H289)</f>
        <v>5177</v>
      </c>
      <c r="I288" s="59">
        <f>SUM(I289)</f>
        <v>5177</v>
      </c>
    </row>
    <row r="289" spans="1:9" ht="15.6" x14ac:dyDescent="0.3">
      <c r="A289" s="96">
        <v>42</v>
      </c>
      <c r="B289" s="97" t="s">
        <v>74</v>
      </c>
      <c r="C289" s="95"/>
      <c r="D289" s="79"/>
      <c r="E289" s="59">
        <f>SUM(E290:E295)</f>
        <v>0</v>
      </c>
      <c r="F289" s="59">
        <f>SUM(F290:F295)</f>
        <v>5177</v>
      </c>
      <c r="G289" s="59">
        <f>SUM(G290:G295)</f>
        <v>5177</v>
      </c>
      <c r="H289" s="59">
        <v>5177</v>
      </c>
      <c r="I289" s="59">
        <v>5177</v>
      </c>
    </row>
    <row r="290" spans="1:9" ht="15.6" hidden="1" x14ac:dyDescent="0.3">
      <c r="A290" s="96">
        <v>4221</v>
      </c>
      <c r="B290" s="97" t="s">
        <v>207</v>
      </c>
      <c r="C290" s="95"/>
      <c r="D290" s="79"/>
      <c r="E290" s="59">
        <v>0</v>
      </c>
      <c r="F290" s="59">
        <v>3982</v>
      </c>
      <c r="G290" s="59">
        <v>3982</v>
      </c>
      <c r="H290" s="59"/>
      <c r="I290" s="59"/>
    </row>
    <row r="291" spans="1:9" ht="15.6" hidden="1" x14ac:dyDescent="0.3">
      <c r="A291" s="96">
        <v>4222</v>
      </c>
      <c r="B291" s="97" t="s">
        <v>208</v>
      </c>
      <c r="C291" s="95"/>
      <c r="D291" s="79"/>
      <c r="E291" s="59">
        <v>0</v>
      </c>
      <c r="F291" s="59">
        <v>133</v>
      </c>
      <c r="G291" s="59">
        <v>133</v>
      </c>
      <c r="H291" s="59"/>
      <c r="I291" s="59"/>
    </row>
    <row r="292" spans="1:9" ht="15.6" hidden="1" x14ac:dyDescent="0.3">
      <c r="A292" s="96">
        <v>4223</v>
      </c>
      <c r="B292" s="97" t="s">
        <v>209</v>
      </c>
      <c r="C292" s="95"/>
      <c r="D292" s="79"/>
      <c r="E292" s="59">
        <v>0</v>
      </c>
      <c r="F292" s="59">
        <v>664</v>
      </c>
      <c r="G292" s="59">
        <v>664</v>
      </c>
      <c r="H292" s="59"/>
      <c r="I292" s="59"/>
    </row>
    <row r="293" spans="1:9" ht="15.6" hidden="1" x14ac:dyDescent="0.3">
      <c r="A293" s="96">
        <v>4225</v>
      </c>
      <c r="B293" s="97" t="s">
        <v>227</v>
      </c>
      <c r="C293" s="95"/>
      <c r="D293" s="79"/>
      <c r="E293" s="59">
        <v>0</v>
      </c>
      <c r="F293" s="59">
        <v>133</v>
      </c>
      <c r="G293" s="59">
        <v>133</v>
      </c>
      <c r="H293" s="59"/>
      <c r="I293" s="59"/>
    </row>
    <row r="294" spans="1:9" ht="15.6" hidden="1" x14ac:dyDescent="0.3">
      <c r="A294" s="96">
        <v>4226</v>
      </c>
      <c r="B294" s="97" t="s">
        <v>211</v>
      </c>
      <c r="C294" s="95"/>
      <c r="D294" s="79"/>
      <c r="E294" s="59">
        <v>0</v>
      </c>
      <c r="F294" s="59">
        <v>132</v>
      </c>
      <c r="G294" s="59">
        <v>132</v>
      </c>
      <c r="H294" s="59"/>
      <c r="I294" s="59"/>
    </row>
    <row r="295" spans="1:9" ht="15.6" hidden="1" x14ac:dyDescent="0.3">
      <c r="A295" s="96">
        <v>4227</v>
      </c>
      <c r="B295" s="97" t="s">
        <v>220</v>
      </c>
      <c r="C295" s="95"/>
      <c r="D295" s="79"/>
      <c r="E295" s="59">
        <v>0</v>
      </c>
      <c r="F295" s="59">
        <v>133</v>
      </c>
      <c r="G295" s="59">
        <v>133</v>
      </c>
      <c r="H295" s="59"/>
      <c r="I295" s="59"/>
    </row>
    <row r="296" spans="1:9" ht="15.6" x14ac:dyDescent="0.3">
      <c r="A296" s="93" t="s">
        <v>132</v>
      </c>
      <c r="B296" s="81" t="s">
        <v>133</v>
      </c>
      <c r="C296" s="95"/>
      <c r="D296" s="79"/>
      <c r="E296" s="69">
        <f>+E297+E301</f>
        <v>812.82</v>
      </c>
      <c r="F296" s="69">
        <f>+F297+F301</f>
        <v>3982</v>
      </c>
      <c r="G296" s="69">
        <f>+G297+G301</f>
        <v>3982</v>
      </c>
      <c r="H296" s="69">
        <f>+H297+H301</f>
        <v>3982</v>
      </c>
      <c r="I296" s="69">
        <f>+I297+I301</f>
        <v>3982</v>
      </c>
    </row>
    <row r="297" spans="1:9" ht="15.6" x14ac:dyDescent="0.3">
      <c r="A297" s="96">
        <v>3</v>
      </c>
      <c r="B297" s="97" t="s">
        <v>69</v>
      </c>
      <c r="C297" s="95"/>
      <c r="D297" s="79"/>
      <c r="E297" s="59">
        <f>+E298</f>
        <v>812.82</v>
      </c>
      <c r="F297" s="59">
        <f>+F298</f>
        <v>3982</v>
      </c>
      <c r="G297" s="59">
        <f>+G298</f>
        <v>3982</v>
      </c>
      <c r="H297" s="59">
        <f>+H298</f>
        <v>3982</v>
      </c>
      <c r="I297" s="59">
        <f>+I298</f>
        <v>3982</v>
      </c>
    </row>
    <row r="298" spans="1:9" ht="15.6" x14ac:dyDescent="0.3">
      <c r="A298" s="96">
        <v>32</v>
      </c>
      <c r="B298" s="97" t="s">
        <v>71</v>
      </c>
      <c r="C298" s="95"/>
      <c r="D298" s="79"/>
      <c r="E298" s="59">
        <f>SUM(E299:E300)</f>
        <v>812.82</v>
      </c>
      <c r="F298" s="59">
        <f>SUM(F299:F300)</f>
        <v>3982</v>
      </c>
      <c r="G298" s="59">
        <f>SUM(G299:G300)</f>
        <v>3982</v>
      </c>
      <c r="H298" s="59">
        <v>3982</v>
      </c>
      <c r="I298" s="59">
        <v>3982</v>
      </c>
    </row>
    <row r="299" spans="1:9" ht="15.6" hidden="1" x14ac:dyDescent="0.3">
      <c r="A299" s="96">
        <v>3224</v>
      </c>
      <c r="B299" s="97" t="s">
        <v>218</v>
      </c>
      <c r="C299" s="95"/>
      <c r="D299" s="79"/>
      <c r="E299" s="59">
        <v>200</v>
      </c>
      <c r="F299" s="59">
        <v>1858</v>
      </c>
      <c r="G299" s="59">
        <v>1858</v>
      </c>
      <c r="H299" s="59"/>
      <c r="I299" s="59"/>
    </row>
    <row r="300" spans="1:9" ht="15.6" hidden="1" x14ac:dyDescent="0.3">
      <c r="A300" s="96">
        <v>3232</v>
      </c>
      <c r="B300" s="97" t="s">
        <v>172</v>
      </c>
      <c r="C300" s="95"/>
      <c r="D300" s="79"/>
      <c r="E300" s="59">
        <v>612.82000000000005</v>
      </c>
      <c r="F300" s="59">
        <v>2124</v>
      </c>
      <c r="G300" s="59">
        <v>2124</v>
      </c>
      <c r="H300" s="59"/>
      <c r="I300" s="59"/>
    </row>
    <row r="301" spans="1:9" ht="15.6" x14ac:dyDescent="0.3">
      <c r="A301" s="96">
        <v>4</v>
      </c>
      <c r="B301" s="97" t="s">
        <v>74</v>
      </c>
      <c r="C301" s="95"/>
      <c r="D301" s="79"/>
      <c r="E301" s="59">
        <f t="shared" ref="E301:G303" si="7">+E302</f>
        <v>0</v>
      </c>
      <c r="F301" s="59">
        <f t="shared" si="7"/>
        <v>0</v>
      </c>
      <c r="G301" s="59">
        <f t="shared" si="7"/>
        <v>0</v>
      </c>
      <c r="H301" s="59">
        <v>0</v>
      </c>
      <c r="I301" s="59">
        <v>0</v>
      </c>
    </row>
    <row r="302" spans="1:9" ht="15.6" x14ac:dyDescent="0.3">
      <c r="A302" s="96">
        <v>42</v>
      </c>
      <c r="B302" s="97" t="s">
        <v>74</v>
      </c>
      <c r="C302" s="95"/>
      <c r="D302" s="79"/>
      <c r="E302" s="59">
        <f t="shared" si="7"/>
        <v>0</v>
      </c>
      <c r="F302" s="59">
        <f t="shared" si="7"/>
        <v>0</v>
      </c>
      <c r="G302" s="59">
        <f t="shared" si="7"/>
        <v>0</v>
      </c>
      <c r="H302" s="59">
        <v>0</v>
      </c>
      <c r="I302" s="59">
        <v>0</v>
      </c>
    </row>
    <row r="303" spans="1:9" ht="15.6" hidden="1" x14ac:dyDescent="0.3">
      <c r="A303" s="96">
        <v>424</v>
      </c>
      <c r="B303" s="97" t="s">
        <v>213</v>
      </c>
      <c r="C303" s="95"/>
      <c r="D303" s="79"/>
      <c r="E303" s="59">
        <f t="shared" si="7"/>
        <v>0</v>
      </c>
      <c r="F303" s="59">
        <f t="shared" si="7"/>
        <v>0</v>
      </c>
      <c r="G303" s="59">
        <f t="shared" si="7"/>
        <v>0</v>
      </c>
      <c r="H303" s="59"/>
      <c r="I303" s="59"/>
    </row>
    <row r="304" spans="1:9" ht="15.6" hidden="1" x14ac:dyDescent="0.3">
      <c r="A304" s="96">
        <v>4241</v>
      </c>
      <c r="B304" s="97" t="s">
        <v>214</v>
      </c>
      <c r="C304" s="95"/>
      <c r="D304" s="79"/>
      <c r="E304" s="59">
        <v>0</v>
      </c>
      <c r="F304" s="59">
        <v>0</v>
      </c>
      <c r="G304" s="59">
        <v>0</v>
      </c>
      <c r="H304" s="59"/>
      <c r="I304" s="59"/>
    </row>
    <row r="305" spans="1:9" ht="15.6" x14ac:dyDescent="0.3">
      <c r="A305" s="93" t="s">
        <v>224</v>
      </c>
      <c r="B305" s="81" t="s">
        <v>225</v>
      </c>
      <c r="C305" s="95"/>
      <c r="D305" s="79"/>
      <c r="E305" s="69">
        <f>+E306+E310+E316</f>
        <v>111706.49</v>
      </c>
      <c r="F305" s="69">
        <f>+F306+F310+F316+F320</f>
        <v>130250</v>
      </c>
      <c r="G305" s="69">
        <f>+G306+G310+G316+G320</f>
        <v>140750</v>
      </c>
      <c r="H305" s="69">
        <f>+H306+H310+H316+H320</f>
        <v>135750</v>
      </c>
      <c r="I305" s="69">
        <f>+I306+I310+I316+I320</f>
        <v>135750</v>
      </c>
    </row>
    <row r="306" spans="1:9" ht="15.6" x14ac:dyDescent="0.3">
      <c r="A306" s="93" t="s">
        <v>119</v>
      </c>
      <c r="B306" s="81" t="s">
        <v>120</v>
      </c>
      <c r="C306" s="95"/>
      <c r="D306" s="79"/>
      <c r="E306" s="69">
        <f t="shared" ref="E306:I308" si="8">+E307</f>
        <v>0</v>
      </c>
      <c r="F306" s="69">
        <f>+F307</f>
        <v>54</v>
      </c>
      <c r="G306" s="69">
        <f t="shared" si="8"/>
        <v>54</v>
      </c>
      <c r="H306" s="69">
        <f t="shared" si="8"/>
        <v>54</v>
      </c>
      <c r="I306" s="69">
        <f t="shared" si="8"/>
        <v>54</v>
      </c>
    </row>
    <row r="307" spans="1:9" ht="15.6" x14ac:dyDescent="0.3">
      <c r="A307" s="96">
        <v>3</v>
      </c>
      <c r="B307" s="97" t="s">
        <v>69</v>
      </c>
      <c r="C307" s="95"/>
      <c r="D307" s="79"/>
      <c r="E307" s="59">
        <f t="shared" si="8"/>
        <v>0</v>
      </c>
      <c r="F307" s="59">
        <f t="shared" si="8"/>
        <v>54</v>
      </c>
      <c r="G307" s="59">
        <f t="shared" si="8"/>
        <v>54</v>
      </c>
      <c r="H307" s="59">
        <f t="shared" si="8"/>
        <v>54</v>
      </c>
      <c r="I307" s="59">
        <f t="shared" si="8"/>
        <v>54</v>
      </c>
    </row>
    <row r="308" spans="1:9" ht="15.6" x14ac:dyDescent="0.3">
      <c r="A308" s="96">
        <v>32</v>
      </c>
      <c r="B308" s="97" t="s">
        <v>71</v>
      </c>
      <c r="C308" s="95"/>
      <c r="D308" s="79"/>
      <c r="E308" s="59">
        <f t="shared" si="8"/>
        <v>0</v>
      </c>
      <c r="F308" s="59">
        <f t="shared" si="8"/>
        <v>54</v>
      </c>
      <c r="G308" s="59">
        <f t="shared" si="8"/>
        <v>54</v>
      </c>
      <c r="H308" s="59">
        <v>54</v>
      </c>
      <c r="I308" s="59">
        <v>54</v>
      </c>
    </row>
    <row r="309" spans="1:9" ht="15.6" hidden="1" x14ac:dyDescent="0.3">
      <c r="A309" s="96">
        <v>3222</v>
      </c>
      <c r="B309" s="97" t="s">
        <v>216</v>
      </c>
      <c r="C309" s="95"/>
      <c r="D309" s="79"/>
      <c r="E309" s="59">
        <v>0</v>
      </c>
      <c r="F309" s="59">
        <v>54</v>
      </c>
      <c r="G309" s="59">
        <v>54</v>
      </c>
      <c r="H309" s="59"/>
      <c r="I309" s="59"/>
    </row>
    <row r="310" spans="1:9" ht="15.6" x14ac:dyDescent="0.3">
      <c r="A310" s="93" t="s">
        <v>101</v>
      </c>
      <c r="B310" s="81" t="s">
        <v>231</v>
      </c>
      <c r="C310" s="95"/>
      <c r="D310" s="79"/>
      <c r="E310" s="69">
        <f t="shared" ref="E310:I311" si="9">+E311</f>
        <v>111706.49</v>
      </c>
      <c r="F310" s="69">
        <f t="shared" si="9"/>
        <v>130116</v>
      </c>
      <c r="G310" s="69">
        <f t="shared" si="9"/>
        <v>135616</v>
      </c>
      <c r="H310" s="69">
        <f t="shared" si="9"/>
        <v>135616</v>
      </c>
      <c r="I310" s="69">
        <f t="shared" si="9"/>
        <v>135616</v>
      </c>
    </row>
    <row r="311" spans="1:9" ht="15.6" x14ac:dyDescent="0.3">
      <c r="A311" s="96">
        <v>3</v>
      </c>
      <c r="B311" s="97" t="s">
        <v>69</v>
      </c>
      <c r="C311" s="95"/>
      <c r="D311" s="79"/>
      <c r="E311" s="59">
        <f t="shared" si="9"/>
        <v>111706.49</v>
      </c>
      <c r="F311" s="59">
        <f t="shared" si="9"/>
        <v>130116</v>
      </c>
      <c r="G311" s="59">
        <f t="shared" si="9"/>
        <v>135616</v>
      </c>
      <c r="H311" s="59">
        <f t="shared" si="9"/>
        <v>135616</v>
      </c>
      <c r="I311" s="59">
        <f t="shared" si="9"/>
        <v>135616</v>
      </c>
    </row>
    <row r="312" spans="1:9" ht="15.6" x14ac:dyDescent="0.3">
      <c r="A312" s="96">
        <v>32</v>
      </c>
      <c r="B312" s="97" t="s">
        <v>71</v>
      </c>
      <c r="C312" s="95"/>
      <c r="D312" s="79"/>
      <c r="E312" s="59">
        <f>+E313+E314+E315</f>
        <v>111706.49</v>
      </c>
      <c r="F312" s="59">
        <f>+F313+F314+F315</f>
        <v>130116</v>
      </c>
      <c r="G312" s="59">
        <f>+G313+G314+G315</f>
        <v>135616</v>
      </c>
      <c r="H312" s="59">
        <v>135616</v>
      </c>
      <c r="I312" s="59">
        <v>135616</v>
      </c>
    </row>
    <row r="313" spans="1:9" ht="15.6" hidden="1" x14ac:dyDescent="0.3">
      <c r="A313" s="96">
        <v>3222</v>
      </c>
      <c r="B313" s="97" t="s">
        <v>232</v>
      </c>
      <c r="C313" s="95"/>
      <c r="D313" s="79"/>
      <c r="E313" s="59">
        <v>1344.31</v>
      </c>
      <c r="F313" s="59">
        <v>2600</v>
      </c>
      <c r="G313" s="59">
        <v>2600</v>
      </c>
      <c r="H313" s="59"/>
      <c r="I313" s="59"/>
    </row>
    <row r="314" spans="1:9" ht="15.6" hidden="1" x14ac:dyDescent="0.3">
      <c r="A314" s="96">
        <v>3222</v>
      </c>
      <c r="B314" s="97" t="s">
        <v>233</v>
      </c>
      <c r="C314" s="95"/>
      <c r="D314" s="79"/>
      <c r="E314" s="59">
        <v>110296.13</v>
      </c>
      <c r="F314" s="59">
        <v>127516</v>
      </c>
      <c r="G314" s="59">
        <v>133016</v>
      </c>
      <c r="H314" s="59"/>
      <c r="I314" s="59"/>
    </row>
    <row r="315" spans="1:9" ht="15.6" hidden="1" x14ac:dyDescent="0.3">
      <c r="A315" s="96">
        <v>3222</v>
      </c>
      <c r="B315" s="97" t="s">
        <v>241</v>
      </c>
      <c r="C315" s="95"/>
      <c r="D315" s="79"/>
      <c r="E315" s="59">
        <v>66.05</v>
      </c>
      <c r="F315" s="59">
        <v>0</v>
      </c>
      <c r="G315" s="59">
        <v>0</v>
      </c>
      <c r="H315" s="59"/>
      <c r="I315" s="59"/>
    </row>
    <row r="316" spans="1:9" ht="15.6" x14ac:dyDescent="0.3">
      <c r="A316" s="93" t="s">
        <v>128</v>
      </c>
      <c r="B316" s="81" t="s">
        <v>235</v>
      </c>
      <c r="C316" s="95"/>
      <c r="D316" s="79"/>
      <c r="E316" s="69">
        <f t="shared" ref="E316:I317" si="10">+E317</f>
        <v>0</v>
      </c>
      <c r="F316" s="69">
        <f t="shared" si="10"/>
        <v>80</v>
      </c>
      <c r="G316" s="69">
        <f t="shared" si="10"/>
        <v>80</v>
      </c>
      <c r="H316" s="69">
        <f t="shared" si="10"/>
        <v>80</v>
      </c>
      <c r="I316" s="69">
        <f t="shared" si="10"/>
        <v>80</v>
      </c>
    </row>
    <row r="317" spans="1:9" ht="15.6" x14ac:dyDescent="0.3">
      <c r="A317" s="96">
        <v>3</v>
      </c>
      <c r="B317" s="97" t="s">
        <v>69</v>
      </c>
      <c r="C317" s="95"/>
      <c r="D317" s="79"/>
      <c r="E317" s="59">
        <f t="shared" si="10"/>
        <v>0</v>
      </c>
      <c r="F317" s="59">
        <f t="shared" si="10"/>
        <v>80</v>
      </c>
      <c r="G317" s="59">
        <f t="shared" si="10"/>
        <v>80</v>
      </c>
      <c r="H317" s="59">
        <f t="shared" si="10"/>
        <v>80</v>
      </c>
      <c r="I317" s="59">
        <f t="shared" si="10"/>
        <v>80</v>
      </c>
    </row>
    <row r="318" spans="1:9" ht="15.6" x14ac:dyDescent="0.3">
      <c r="A318" s="96">
        <v>32</v>
      </c>
      <c r="B318" s="97" t="s">
        <v>71</v>
      </c>
      <c r="C318" s="95"/>
      <c r="D318" s="79"/>
      <c r="E318" s="59">
        <f>+E319</f>
        <v>0</v>
      </c>
      <c r="F318" s="59">
        <f>+F319</f>
        <v>80</v>
      </c>
      <c r="G318" s="59">
        <f>+G319</f>
        <v>80</v>
      </c>
      <c r="H318" s="59">
        <v>80</v>
      </c>
      <c r="I318" s="59">
        <v>80</v>
      </c>
    </row>
    <row r="319" spans="1:9" ht="15.6" hidden="1" x14ac:dyDescent="0.3">
      <c r="A319" s="96">
        <v>3222</v>
      </c>
      <c r="B319" s="97" t="s">
        <v>216</v>
      </c>
      <c r="C319" s="95"/>
      <c r="D319" s="79"/>
      <c r="E319" s="59">
        <v>0</v>
      </c>
      <c r="F319" s="59">
        <v>80</v>
      </c>
      <c r="G319" s="59">
        <v>80</v>
      </c>
      <c r="H319" s="59"/>
      <c r="I319" s="59"/>
    </row>
    <row r="320" spans="1:9" ht="15.6" x14ac:dyDescent="0.3">
      <c r="A320" s="93" t="s">
        <v>126</v>
      </c>
      <c r="B320" s="81" t="s">
        <v>294</v>
      </c>
      <c r="C320" s="95"/>
      <c r="D320" s="79"/>
      <c r="E320" s="69">
        <v>0</v>
      </c>
      <c r="F320" s="69">
        <v>0</v>
      </c>
      <c r="G320" s="69">
        <v>5000</v>
      </c>
      <c r="H320" s="69">
        <v>0</v>
      </c>
      <c r="I320" s="69">
        <v>0</v>
      </c>
    </row>
    <row r="321" spans="1:9" ht="15.6" x14ac:dyDescent="0.3">
      <c r="A321" s="96">
        <v>32</v>
      </c>
      <c r="B321" s="97" t="s">
        <v>121</v>
      </c>
      <c r="C321" s="95"/>
      <c r="D321" s="79"/>
      <c r="E321" s="59">
        <v>0</v>
      </c>
      <c r="F321" s="59">
        <v>0</v>
      </c>
      <c r="G321" s="59">
        <v>5000</v>
      </c>
      <c r="H321" s="59">
        <v>0</v>
      </c>
      <c r="I321" s="59">
        <v>0</v>
      </c>
    </row>
    <row r="322" spans="1:9" ht="15.6" hidden="1" x14ac:dyDescent="0.3">
      <c r="A322" s="96">
        <v>3222</v>
      </c>
      <c r="B322" s="97" t="s">
        <v>216</v>
      </c>
      <c r="C322" s="95"/>
      <c r="D322" s="79"/>
      <c r="E322" s="59">
        <v>0</v>
      </c>
      <c r="F322" s="59">
        <v>0</v>
      </c>
      <c r="G322" s="132">
        <v>5000</v>
      </c>
      <c r="H322" s="59"/>
      <c r="I322" s="59"/>
    </row>
    <row r="323" spans="1:9" x14ac:dyDescent="0.3">
      <c r="A323" s="85" t="s">
        <v>134</v>
      </c>
      <c r="B323" s="85" t="s">
        <v>135</v>
      </c>
      <c r="C323" s="85"/>
      <c r="D323" s="85"/>
      <c r="E323" s="86">
        <f>+E324+E335</f>
        <v>75006.429999999993</v>
      </c>
      <c r="F323" s="86">
        <f>+F324+F335</f>
        <v>135000</v>
      </c>
      <c r="G323" s="86">
        <f>+G324+G335</f>
        <v>156956</v>
      </c>
      <c r="H323" s="86">
        <f>+H324+H335</f>
        <v>156956</v>
      </c>
      <c r="I323" s="86">
        <f>+I324+I335</f>
        <v>156956</v>
      </c>
    </row>
    <row r="324" spans="1:9" x14ac:dyDescent="0.3">
      <c r="A324" s="81" t="s">
        <v>107</v>
      </c>
      <c r="B324" s="81" t="s">
        <v>108</v>
      </c>
      <c r="C324" s="81"/>
      <c r="D324" s="81"/>
      <c r="E324" s="69">
        <f>+E325</f>
        <v>36881.43</v>
      </c>
      <c r="F324" s="69">
        <f>+F325</f>
        <v>94500</v>
      </c>
      <c r="G324" s="69">
        <f>+G325</f>
        <v>94356</v>
      </c>
      <c r="H324" s="69">
        <f>+H325</f>
        <v>94356</v>
      </c>
      <c r="I324" s="69">
        <f>+I325</f>
        <v>94356</v>
      </c>
    </row>
    <row r="325" spans="1:9" x14ac:dyDescent="0.3">
      <c r="A325" s="79" t="s">
        <v>68</v>
      </c>
      <c r="B325" s="79" t="s">
        <v>69</v>
      </c>
      <c r="C325" s="79"/>
      <c r="D325" s="79"/>
      <c r="E325" s="59">
        <f>+E326+E330</f>
        <v>36881.43</v>
      </c>
      <c r="F325" s="59">
        <f>+F326+F330</f>
        <v>94500</v>
      </c>
      <c r="G325" s="59">
        <f>+G326+G330</f>
        <v>94356</v>
      </c>
      <c r="H325" s="59">
        <f>+H326+H330</f>
        <v>94356</v>
      </c>
      <c r="I325" s="59">
        <f>+I326+I330</f>
        <v>94356</v>
      </c>
    </row>
    <row r="326" spans="1:9" x14ac:dyDescent="0.3">
      <c r="A326" s="84">
        <v>31</v>
      </c>
      <c r="B326" s="79" t="s">
        <v>76</v>
      </c>
      <c r="C326" s="79"/>
      <c r="D326" s="79"/>
      <c r="E326" s="59">
        <f>SUM(E327:E329)</f>
        <v>36324.93</v>
      </c>
      <c r="F326" s="59">
        <f>SUM(F327:F329)</f>
        <v>89740</v>
      </c>
      <c r="G326" s="59">
        <f>SUM(G327:G329)</f>
        <v>88296</v>
      </c>
      <c r="H326" s="59">
        <v>88296</v>
      </c>
      <c r="I326" s="59">
        <v>88296</v>
      </c>
    </row>
    <row r="327" spans="1:9" hidden="1" x14ac:dyDescent="0.3">
      <c r="A327" s="84">
        <v>3111</v>
      </c>
      <c r="B327" s="79" t="s">
        <v>192</v>
      </c>
      <c r="C327" s="79"/>
      <c r="D327" s="79"/>
      <c r="E327" s="59">
        <v>28560.02</v>
      </c>
      <c r="F327" s="59">
        <v>72223</v>
      </c>
      <c r="G327" s="143">
        <v>74509</v>
      </c>
      <c r="H327" s="59"/>
      <c r="I327" s="59"/>
    </row>
    <row r="328" spans="1:9" hidden="1" x14ac:dyDescent="0.3">
      <c r="A328" s="84">
        <v>3121</v>
      </c>
      <c r="B328" s="79" t="s">
        <v>195</v>
      </c>
      <c r="C328" s="79"/>
      <c r="D328" s="79"/>
      <c r="E328" s="59">
        <v>3350</v>
      </c>
      <c r="F328" s="59">
        <v>5600</v>
      </c>
      <c r="G328" s="59">
        <v>6600</v>
      </c>
      <c r="H328" s="59"/>
      <c r="I328" s="59"/>
    </row>
    <row r="329" spans="1:9" hidden="1" x14ac:dyDescent="0.3">
      <c r="A329" s="84">
        <v>3132</v>
      </c>
      <c r="B329" s="79" t="s">
        <v>196</v>
      </c>
      <c r="C329" s="79"/>
      <c r="D329" s="79"/>
      <c r="E329" s="59">
        <v>4414.91</v>
      </c>
      <c r="F329" s="59">
        <v>11917</v>
      </c>
      <c r="G329" s="143">
        <v>7187</v>
      </c>
      <c r="H329" s="59"/>
      <c r="I329" s="59"/>
    </row>
    <row r="330" spans="1:9" x14ac:dyDescent="0.3">
      <c r="A330" s="84">
        <v>32</v>
      </c>
      <c r="B330" s="79" t="s">
        <v>71</v>
      </c>
      <c r="C330" s="79"/>
      <c r="D330" s="79"/>
      <c r="E330" s="59">
        <f>SUM(E331:E334)</f>
        <v>556.5</v>
      </c>
      <c r="F330" s="59">
        <f>SUM(F331:F334)</f>
        <v>4760</v>
      </c>
      <c r="G330" s="59">
        <f>SUM(G331:G334)</f>
        <v>6060</v>
      </c>
      <c r="H330" s="59">
        <v>6060</v>
      </c>
      <c r="I330" s="59">
        <v>6060</v>
      </c>
    </row>
    <row r="331" spans="1:9" hidden="1" x14ac:dyDescent="0.3">
      <c r="A331" s="84">
        <v>3211</v>
      </c>
      <c r="B331" s="79" t="s">
        <v>162</v>
      </c>
      <c r="C331" s="79"/>
      <c r="D331" s="79"/>
      <c r="E331" s="59">
        <v>30.66</v>
      </c>
      <c r="F331" s="59">
        <v>700</v>
      </c>
      <c r="G331" s="59">
        <v>700</v>
      </c>
      <c r="H331" s="59"/>
      <c r="I331" s="59"/>
    </row>
    <row r="332" spans="1:9" hidden="1" x14ac:dyDescent="0.3">
      <c r="A332" s="84">
        <v>3212</v>
      </c>
      <c r="B332" s="79" t="s">
        <v>228</v>
      </c>
      <c r="C332" s="79"/>
      <c r="D332" s="79"/>
      <c r="E332" s="59">
        <v>210.84</v>
      </c>
      <c r="F332" s="59">
        <v>3500</v>
      </c>
      <c r="G332" s="59">
        <v>4800</v>
      </c>
      <c r="H332" s="59"/>
      <c r="I332" s="59"/>
    </row>
    <row r="333" spans="1:9" hidden="1" x14ac:dyDescent="0.3">
      <c r="A333" s="84">
        <v>3236</v>
      </c>
      <c r="B333" s="79" t="s">
        <v>205</v>
      </c>
      <c r="C333" s="79"/>
      <c r="D333" s="79"/>
      <c r="E333" s="59">
        <v>315</v>
      </c>
      <c r="F333" s="59">
        <v>280</v>
      </c>
      <c r="G333" s="59">
        <v>280</v>
      </c>
      <c r="H333" s="59"/>
      <c r="I333" s="59"/>
    </row>
    <row r="334" spans="1:9" hidden="1" x14ac:dyDescent="0.3">
      <c r="A334" s="84">
        <v>3237</v>
      </c>
      <c r="B334" s="79" t="s">
        <v>180</v>
      </c>
      <c r="C334" s="79"/>
      <c r="D334" s="79"/>
      <c r="E334" s="59">
        <v>0</v>
      </c>
      <c r="F334" s="59">
        <v>280</v>
      </c>
      <c r="G334" s="59">
        <v>280</v>
      </c>
      <c r="H334" s="59"/>
      <c r="I334" s="59"/>
    </row>
    <row r="335" spans="1:9" x14ac:dyDescent="0.3">
      <c r="A335" s="81" t="s">
        <v>136</v>
      </c>
      <c r="B335" s="81" t="s">
        <v>137</v>
      </c>
      <c r="C335" s="79"/>
      <c r="D335" s="79"/>
      <c r="E335" s="69">
        <f>+E336</f>
        <v>38125</v>
      </c>
      <c r="F335" s="69">
        <f>+F336</f>
        <v>40500</v>
      </c>
      <c r="G335" s="69">
        <f>+G336</f>
        <v>62600</v>
      </c>
      <c r="H335" s="69">
        <f>+H336</f>
        <v>62600</v>
      </c>
      <c r="I335" s="69">
        <f>+I336</f>
        <v>62600</v>
      </c>
    </row>
    <row r="336" spans="1:9" x14ac:dyDescent="0.3">
      <c r="A336" s="96">
        <v>3</v>
      </c>
      <c r="B336" s="79" t="s">
        <v>69</v>
      </c>
      <c r="C336" s="79"/>
      <c r="D336" s="79"/>
      <c r="E336" s="59">
        <f>+E337+E341</f>
        <v>38125</v>
      </c>
      <c r="F336" s="59">
        <f>+F337+F341</f>
        <v>40500</v>
      </c>
      <c r="G336" s="59">
        <f>+G337+G341</f>
        <v>62600</v>
      </c>
      <c r="H336" s="59">
        <f>+H337+H341</f>
        <v>62600</v>
      </c>
      <c r="I336" s="59">
        <f>+I337+I341</f>
        <v>62600</v>
      </c>
    </row>
    <row r="337" spans="1:9" x14ac:dyDescent="0.3">
      <c r="A337" s="96">
        <v>31</v>
      </c>
      <c r="B337" s="79" t="s">
        <v>76</v>
      </c>
      <c r="C337" s="79"/>
      <c r="D337" s="79"/>
      <c r="E337" s="59">
        <f>SUM(E338:E340)</f>
        <v>36150</v>
      </c>
      <c r="F337" s="59">
        <f>SUM(F338:F340)</f>
        <v>38460</v>
      </c>
      <c r="G337" s="59">
        <f>SUM(G338:G340)</f>
        <v>60560</v>
      </c>
      <c r="H337" s="59">
        <v>60560</v>
      </c>
      <c r="I337" s="59">
        <v>60560</v>
      </c>
    </row>
    <row r="338" spans="1:9" hidden="1" x14ac:dyDescent="0.3">
      <c r="A338" s="96">
        <v>3111</v>
      </c>
      <c r="B338" s="79" t="s">
        <v>192</v>
      </c>
      <c r="C338" s="79"/>
      <c r="D338" s="79"/>
      <c r="E338" s="59">
        <v>28500</v>
      </c>
      <c r="F338" s="59">
        <v>30953</v>
      </c>
      <c r="G338" s="59">
        <v>45539</v>
      </c>
      <c r="H338" s="59"/>
      <c r="I338" s="59"/>
    </row>
    <row r="339" spans="1:9" hidden="1" x14ac:dyDescent="0.3">
      <c r="A339" s="96">
        <v>3121</v>
      </c>
      <c r="B339" s="79" t="s">
        <v>195</v>
      </c>
      <c r="C339" s="79"/>
      <c r="D339" s="79"/>
      <c r="E339" s="59">
        <v>2650</v>
      </c>
      <c r="F339" s="59">
        <v>2400</v>
      </c>
      <c r="G339" s="59">
        <v>2400</v>
      </c>
      <c r="H339" s="59"/>
      <c r="I339" s="59"/>
    </row>
    <row r="340" spans="1:9" hidden="1" x14ac:dyDescent="0.3">
      <c r="A340" s="96">
        <v>3132</v>
      </c>
      <c r="B340" s="79" t="s">
        <v>196</v>
      </c>
      <c r="C340" s="79"/>
      <c r="D340" s="79"/>
      <c r="E340" s="59">
        <v>5000</v>
      </c>
      <c r="F340" s="59">
        <v>5107</v>
      </c>
      <c r="G340" s="59">
        <v>12621</v>
      </c>
      <c r="H340" s="59"/>
      <c r="I340" s="59"/>
    </row>
    <row r="341" spans="1:9" x14ac:dyDescent="0.3">
      <c r="A341" s="96">
        <v>32</v>
      </c>
      <c r="B341" s="79" t="s">
        <v>71</v>
      </c>
      <c r="C341" s="79"/>
      <c r="D341" s="79"/>
      <c r="E341" s="59">
        <f>SUM(E342:E345)</f>
        <v>1975</v>
      </c>
      <c r="F341" s="59">
        <f>SUM(F342:F345)</f>
        <v>2040</v>
      </c>
      <c r="G341" s="59">
        <f>SUM(G342:G345)</f>
        <v>2040</v>
      </c>
      <c r="H341" s="59">
        <v>2040</v>
      </c>
      <c r="I341" s="59">
        <v>2040</v>
      </c>
    </row>
    <row r="342" spans="1:9" hidden="1" x14ac:dyDescent="0.3">
      <c r="A342" s="96">
        <v>3211</v>
      </c>
      <c r="B342" s="79" t="s">
        <v>162</v>
      </c>
      <c r="C342" s="79"/>
      <c r="D342" s="79"/>
      <c r="E342" s="59">
        <v>400</v>
      </c>
      <c r="F342" s="59">
        <v>300</v>
      </c>
      <c r="G342" s="59">
        <v>300</v>
      </c>
      <c r="H342" s="59"/>
      <c r="I342" s="59"/>
    </row>
    <row r="343" spans="1:9" hidden="1" x14ac:dyDescent="0.3">
      <c r="A343" s="96">
        <v>3212</v>
      </c>
      <c r="B343" s="79" t="s">
        <v>202</v>
      </c>
      <c r="C343" s="79"/>
      <c r="D343" s="79"/>
      <c r="E343" s="59">
        <v>1575</v>
      </c>
      <c r="F343" s="59">
        <v>1500</v>
      </c>
      <c r="G343" s="59">
        <v>1500</v>
      </c>
      <c r="H343" s="59"/>
      <c r="I343" s="59"/>
    </row>
    <row r="344" spans="1:9" hidden="1" x14ac:dyDescent="0.3">
      <c r="A344" s="96">
        <v>3236</v>
      </c>
      <c r="B344" s="79" t="s">
        <v>205</v>
      </c>
      <c r="C344" s="79"/>
      <c r="D344" s="79"/>
      <c r="E344" s="59">
        <v>0</v>
      </c>
      <c r="F344" s="59">
        <v>120</v>
      </c>
      <c r="G344" s="59">
        <v>120</v>
      </c>
      <c r="H344" s="59"/>
      <c r="I344" s="59"/>
    </row>
    <row r="345" spans="1:9" hidden="1" x14ac:dyDescent="0.3">
      <c r="A345" s="96">
        <v>3237</v>
      </c>
      <c r="B345" s="79" t="s">
        <v>180</v>
      </c>
      <c r="C345" s="79"/>
      <c r="D345" s="79"/>
      <c r="E345" s="59">
        <v>0</v>
      </c>
      <c r="F345" s="59">
        <v>120</v>
      </c>
      <c r="G345" s="59">
        <v>120</v>
      </c>
      <c r="H345" s="59"/>
      <c r="I345" s="59"/>
    </row>
    <row r="346" spans="1:9" x14ac:dyDescent="0.3">
      <c r="A346" s="82" t="s">
        <v>138</v>
      </c>
      <c r="B346" s="82" t="s">
        <v>139</v>
      </c>
      <c r="C346" s="82"/>
      <c r="D346" s="82"/>
      <c r="E346" s="83">
        <f t="shared" ref="E346:G348" si="11">+E347</f>
        <v>6224.93</v>
      </c>
      <c r="F346" s="83">
        <f t="shared" si="11"/>
        <v>8000</v>
      </c>
      <c r="G346" s="83">
        <f t="shared" si="11"/>
        <v>12404</v>
      </c>
      <c r="H346" s="83">
        <v>12404</v>
      </c>
      <c r="I346" s="83">
        <v>12404</v>
      </c>
    </row>
    <row r="347" spans="1:9" x14ac:dyDescent="0.3">
      <c r="A347" s="85" t="s">
        <v>140</v>
      </c>
      <c r="B347" s="85" t="s">
        <v>141</v>
      </c>
      <c r="C347" s="85"/>
      <c r="D347" s="85"/>
      <c r="E347" s="86">
        <f t="shared" si="11"/>
        <v>6224.93</v>
      </c>
      <c r="F347" s="86">
        <f t="shared" si="11"/>
        <v>8000</v>
      </c>
      <c r="G347" s="86">
        <f t="shared" si="11"/>
        <v>12404</v>
      </c>
      <c r="H347" s="86">
        <v>12404</v>
      </c>
      <c r="I347" s="86">
        <v>12404</v>
      </c>
    </row>
    <row r="348" spans="1:9" x14ac:dyDescent="0.3">
      <c r="A348" s="85" t="s">
        <v>224</v>
      </c>
      <c r="B348" s="175" t="s">
        <v>225</v>
      </c>
      <c r="C348" s="171"/>
      <c r="D348" s="172"/>
      <c r="E348" s="86">
        <f t="shared" si="11"/>
        <v>6224.93</v>
      </c>
      <c r="F348" s="86">
        <v>8000</v>
      </c>
      <c r="G348" s="86">
        <f t="shared" si="11"/>
        <v>12404</v>
      </c>
      <c r="H348" s="86">
        <v>12404</v>
      </c>
      <c r="I348" s="86">
        <v>12404</v>
      </c>
    </row>
    <row r="349" spans="1:9" x14ac:dyDescent="0.3">
      <c r="A349" s="81" t="s">
        <v>107</v>
      </c>
      <c r="B349" s="81" t="s">
        <v>108</v>
      </c>
      <c r="C349" s="81"/>
      <c r="D349" s="81"/>
      <c r="E349" s="59">
        <f>+E350</f>
        <v>6224.93</v>
      </c>
      <c r="F349" s="69">
        <v>8000</v>
      </c>
      <c r="G349" s="69">
        <v>12404</v>
      </c>
      <c r="H349" s="69">
        <v>12404</v>
      </c>
      <c r="I349" s="69">
        <v>12404</v>
      </c>
    </row>
    <row r="350" spans="1:9" x14ac:dyDescent="0.3">
      <c r="A350" s="79" t="s">
        <v>68</v>
      </c>
      <c r="B350" s="79" t="s">
        <v>69</v>
      </c>
      <c r="C350" s="79"/>
      <c r="D350" s="79"/>
      <c r="E350" s="59">
        <f>+E351</f>
        <v>6224.93</v>
      </c>
      <c r="F350" s="59">
        <v>8000</v>
      </c>
      <c r="G350" s="59">
        <v>12404</v>
      </c>
      <c r="H350" s="59">
        <v>12404</v>
      </c>
      <c r="I350" s="59">
        <v>12404</v>
      </c>
    </row>
    <row r="351" spans="1:9" x14ac:dyDescent="0.3">
      <c r="A351" s="79" t="s">
        <v>70</v>
      </c>
      <c r="B351" s="79" t="s">
        <v>71</v>
      </c>
      <c r="C351" s="79"/>
      <c r="D351" s="79"/>
      <c r="E351" s="59">
        <f>+E352</f>
        <v>6224.93</v>
      </c>
      <c r="F351" s="59">
        <v>8000</v>
      </c>
      <c r="G351" s="59">
        <v>12404</v>
      </c>
      <c r="H351" s="59">
        <v>12404</v>
      </c>
      <c r="I351" s="59">
        <v>12404</v>
      </c>
    </row>
    <row r="352" spans="1:9" hidden="1" x14ac:dyDescent="0.3">
      <c r="A352" s="108">
        <v>3222</v>
      </c>
      <c r="B352" s="79" t="s">
        <v>216</v>
      </c>
      <c r="C352" s="79"/>
      <c r="D352" s="79"/>
      <c r="E352" s="59">
        <v>6224.93</v>
      </c>
      <c r="F352" s="59">
        <v>8000</v>
      </c>
      <c r="G352" s="107">
        <v>12404</v>
      </c>
      <c r="H352" s="133"/>
      <c r="I352" s="133"/>
    </row>
    <row r="353" spans="1:6" x14ac:dyDescent="0.3">
      <c r="A353" t="s">
        <v>300</v>
      </c>
    </row>
    <row r="354" spans="1:6" x14ac:dyDescent="0.3">
      <c r="A354" t="s">
        <v>301</v>
      </c>
      <c r="E354" t="s">
        <v>322</v>
      </c>
      <c r="F354" t="s">
        <v>236</v>
      </c>
    </row>
    <row r="355" spans="1:6" x14ac:dyDescent="0.3">
      <c r="A355" t="s">
        <v>302</v>
      </c>
      <c r="F355" t="s">
        <v>237</v>
      </c>
    </row>
  </sheetData>
  <mergeCells count="57">
    <mergeCell ref="B28:D28"/>
    <mergeCell ref="B20:D20"/>
    <mergeCell ref="B147:D147"/>
    <mergeCell ref="B163:D163"/>
    <mergeCell ref="B39:D39"/>
    <mergeCell ref="B38:D38"/>
    <mergeCell ref="B37:D37"/>
    <mergeCell ref="B36:D36"/>
    <mergeCell ref="B33:D33"/>
    <mergeCell ref="B64:D64"/>
    <mergeCell ref="B49:D49"/>
    <mergeCell ref="B45:D45"/>
    <mergeCell ref="B41:D41"/>
    <mergeCell ref="B40:D40"/>
    <mergeCell ref="B91:D91"/>
    <mergeCell ref="B84:D84"/>
    <mergeCell ref="B348:D348"/>
    <mergeCell ref="B105:D105"/>
    <mergeCell ref="B104:D104"/>
    <mergeCell ref="B103:D103"/>
    <mergeCell ref="B102:D102"/>
    <mergeCell ref="B126:D126"/>
    <mergeCell ref="B125:D125"/>
    <mergeCell ref="B112:D112"/>
    <mergeCell ref="B107:D107"/>
    <mergeCell ref="B106:D106"/>
    <mergeCell ref="B203:D203"/>
    <mergeCell ref="B210:D210"/>
    <mergeCell ref="B212:D212"/>
    <mergeCell ref="B214:D214"/>
    <mergeCell ref="B127:D127"/>
    <mergeCell ref="B178:D178"/>
    <mergeCell ref="B185:D185"/>
    <mergeCell ref="B186:D186"/>
    <mergeCell ref="B68:D68"/>
    <mergeCell ref="B98:D98"/>
    <mergeCell ref="B194:D194"/>
    <mergeCell ref="B174:D174"/>
    <mergeCell ref="B132:D132"/>
    <mergeCell ref="B172:D172"/>
    <mergeCell ref="B173:D173"/>
    <mergeCell ref="B282:D282"/>
    <mergeCell ref="B262:D262"/>
    <mergeCell ref="B236:D236"/>
    <mergeCell ref="B215:D215"/>
    <mergeCell ref="B216:D216"/>
    <mergeCell ref="B217:D217"/>
    <mergeCell ref="B218:D218"/>
    <mergeCell ref="B219:D219"/>
    <mergeCell ref="B222:D222"/>
    <mergeCell ref="B250:D250"/>
    <mergeCell ref="B235:D235"/>
    <mergeCell ref="A1:I1"/>
    <mergeCell ref="A3:I3"/>
    <mergeCell ref="B7:D7"/>
    <mergeCell ref="B10:D10"/>
    <mergeCell ref="B9:D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Darinka Jadreško Cerovac</cp:lastModifiedBy>
  <cp:lastPrinted>2025-10-15T12:38:38Z</cp:lastPrinted>
  <dcterms:created xsi:type="dcterms:W3CDTF">2022-08-12T12:51:27Z</dcterms:created>
  <dcterms:modified xsi:type="dcterms:W3CDTF">2025-12-23T10:47:35Z</dcterms:modified>
</cp:coreProperties>
</file>