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87" activeTab="0"/>
  </bookViews>
  <sheets>
    <sheet name="OPĆI DIO" sheetId="1" r:id="rId1"/>
    <sheet name="PLAN PRIHODA " sheetId="2" r:id="rId2"/>
    <sheet name="PLAN RASHODA I IZDATAKA " sheetId="3" r:id="rId3"/>
  </sheets>
  <definedNames>
    <definedName name="Excel_BuiltIn__FilterDatabase" localSheetId="2">'PLAN RASHODA I IZDATAKA '!#REF!</definedName>
    <definedName name="_xlnm.Print_Titles" localSheetId="1">'PLAN PRIHODA '!$1:$1</definedName>
    <definedName name="_xlnm.Print_Titles" localSheetId="2">'PLAN RASHODA I IZDATAKA '!$1:$2</definedName>
    <definedName name="_xlnm.Print_Area" localSheetId="0">'OPĆI DIO'!$A$1:$H$26</definedName>
    <definedName name="_xlnm.Print_Area" localSheetId="1">'PLAN PRIHODA '!$A$1:$L$71</definedName>
    <definedName name="_xlnm.Print_Area" localSheetId="2">'PLAN RASHODA I IZDATAKA '!$A$1:$U$228</definedName>
  </definedNames>
  <calcPr fullCalcOnLoad="1"/>
</workbook>
</file>

<file path=xl/sharedStrings.xml><?xml version="1.0" encoding="utf-8"?>
<sst xmlns="http://schemas.openxmlformats.org/spreadsheetml/2006/main" count="462" uniqueCount="219">
  <si>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</si>
  <si>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</si>
  <si>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</si>
  <si>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</si>
  <si>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</si>
  <si>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</si>
  <si>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</si>
  <si>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</si>
  <si>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</si>
  <si>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Dodatna sredstva Grad</t>
  </si>
  <si>
    <t>Namjenski primici od zaduživanja</t>
  </si>
  <si>
    <t>Ukupno (po izvorima)</t>
  </si>
  <si>
    <t>67/Prihodi za finan.rashoda posl.</t>
  </si>
  <si>
    <t>Šifra</t>
  </si>
  <si>
    <t>Naziv</t>
  </si>
  <si>
    <t>decentralizacija MAT</t>
  </si>
  <si>
    <t xml:space="preserve">decentralizacija </t>
  </si>
  <si>
    <t>Tekuće pomoći za mobil.i programe EU</t>
  </si>
  <si>
    <t>Ostali prihodi</t>
  </si>
  <si>
    <t>Prihodi za posebne namjene   HZZO</t>
  </si>
  <si>
    <t>Pomoći  Državni proračun</t>
  </si>
  <si>
    <t>Pomoći  Županijski proračun</t>
  </si>
  <si>
    <t>Refundacij.dnevnica tur.agencija</t>
  </si>
  <si>
    <t>Donacije</t>
  </si>
  <si>
    <t>Opći prihodi i primici Grad Pula plaće p.b.</t>
  </si>
  <si>
    <t>Opći prihodi i primici MZOŠ</t>
  </si>
  <si>
    <t>OŠ KAŠTANJER PULA</t>
  </si>
  <si>
    <t>Program</t>
  </si>
  <si>
    <t>A</t>
  </si>
  <si>
    <t>Aktivnost:decentralizirane funkcije osnovnoškolskog obrazovanja</t>
  </si>
  <si>
    <t>Tekuće pomoći za mobilnost i programe EU</t>
  </si>
  <si>
    <t>Ostali nespomenuti prihodi p.b.</t>
  </si>
  <si>
    <t>Pomoći  Općine</t>
  </si>
  <si>
    <t>Refundacije dnec.tur.agencija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</si>
  <si>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</si>
  <si>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</si>
  <si>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</si>
  <si>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</si>
  <si>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</si>
  <si>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</si>
  <si>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</si>
  <si>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</si>
  <si>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Rashodi za meterijal i energiju</t>
  </si>
  <si>
    <t>Energija</t>
  </si>
  <si>
    <t>Sitni inventar</t>
  </si>
  <si>
    <t>Sl.rad.obuća i odjeća</t>
  </si>
  <si>
    <t>Rashodi za usluge</t>
  </si>
  <si>
    <t>Usluge tel.poš.i prijev.</t>
  </si>
  <si>
    <t>Usluge tekućeg i inv.od.</t>
  </si>
  <si>
    <t>Usluge  promidž.i inf.</t>
  </si>
  <si>
    <t>Komunalne usluge</t>
  </si>
  <si>
    <t>Zakupnine i najamnine</t>
  </si>
  <si>
    <t>Zdrastvene usluge</t>
  </si>
  <si>
    <t>Intelektualne i os.usluge</t>
  </si>
  <si>
    <t>Računalne usluge</t>
  </si>
  <si>
    <t>Ostale usluge</t>
  </si>
  <si>
    <t>Ostali nespomenuti rashodi poslovanja</t>
  </si>
  <si>
    <t>Premija osiguranja</t>
  </si>
  <si>
    <t>Reprezentacija</t>
  </si>
  <si>
    <t>Članarine</t>
  </si>
  <si>
    <t>Financijski  rashodi</t>
  </si>
  <si>
    <t>Ostali financijski rashodi</t>
  </si>
  <si>
    <t>Usluge plat. prometa</t>
  </si>
  <si>
    <t>Zatezne kamate</t>
  </si>
  <si>
    <t>Rashodi za nabavu nefinancijske imovine</t>
  </si>
  <si>
    <t>Rashodi za nabavu proizvedene dugotrajne  imovine</t>
  </si>
  <si>
    <t>Građevinski objekti</t>
  </si>
  <si>
    <t>Poslovni objekti</t>
  </si>
  <si>
    <t>Postrojenja i oprema</t>
  </si>
  <si>
    <t>Oprema za održ.i zaštitu</t>
  </si>
  <si>
    <t>UKUPNO</t>
  </si>
  <si>
    <t>Aktivnost produženog boravka</t>
  </si>
  <si>
    <t>Pomoći  Općine p.b.plaća</t>
  </si>
  <si>
    <t>Ref.dnevnica turist.agencija</t>
  </si>
  <si>
    <t xml:space="preserve">Opći prihodi i primici Grad Pula plaće p.b. </t>
  </si>
  <si>
    <t>Ostali rasho. za zapos.</t>
  </si>
  <si>
    <t>Doprinosi za zapoš.</t>
  </si>
  <si>
    <t>Naknada za prijevoz</t>
  </si>
  <si>
    <t>Stručno usavršavanje zaposlenika</t>
  </si>
  <si>
    <t>Uredski materijal i ostali mater.rashodi</t>
  </si>
  <si>
    <t>Ostali nespomenuti rashodi poslo.</t>
  </si>
  <si>
    <t xml:space="preserve">Uredska opr. i namj. </t>
  </si>
  <si>
    <t>Instrumenti,uređaji,strojevi</t>
  </si>
  <si>
    <t>Glazbeni i sportska oprema</t>
  </si>
  <si>
    <t>Uređaji,strojevi i oprema</t>
  </si>
  <si>
    <t>Nematerijalna proizvedena imovina</t>
  </si>
  <si>
    <t>Ulaganje u računal.programe</t>
  </si>
  <si>
    <t>Knjige, umj.djela,ostale izložb.vrijed.</t>
  </si>
  <si>
    <t>Knjige u knjižnici</t>
  </si>
  <si>
    <t>Aktivnost :prihodi i rashodi  ostalo škola</t>
  </si>
  <si>
    <t>decentralizacija MT</t>
  </si>
  <si>
    <t>decentralizacija</t>
  </si>
  <si>
    <t>Ostali nespomenuti prihodi za š.k.</t>
  </si>
  <si>
    <t xml:space="preserve">Ref.dnevnica od turist.agencija </t>
  </si>
  <si>
    <t>Dodatna sredstva Grad+pisarnica</t>
  </si>
  <si>
    <t>Nak.za kor.pr.autom.</t>
  </si>
  <si>
    <t>Ostale zakup. i najamn.</t>
  </si>
  <si>
    <t>Naknade troš.osobama izvan rad.odnosa</t>
  </si>
  <si>
    <t>Instrumenti ,uređaji,strojevi</t>
  </si>
  <si>
    <t>Glazbena i sportska oprema</t>
  </si>
  <si>
    <t>Uređaji ,strojevi i oprema</t>
  </si>
  <si>
    <t>Aktivnost :socijalni program</t>
  </si>
  <si>
    <t>Refundacija dnevnica tur.agencija</t>
  </si>
  <si>
    <t>Opći prihodi i primici Grad Pulaplaće p.b.</t>
  </si>
  <si>
    <t>Dodatna sredstva Grad SOCIJALA</t>
  </si>
  <si>
    <t>Materijal i sirovine</t>
  </si>
  <si>
    <t xml:space="preserve">Pomoći od EU i od proračuna koji ima nije nadležan </t>
  </si>
  <si>
    <t>66/Prihodi od pruženih usluga</t>
  </si>
  <si>
    <t>67/prihodi za finan.ras.posl.</t>
  </si>
  <si>
    <t>63/Prihodi od agencija za mob.EU i drugi pror.</t>
  </si>
  <si>
    <t xml:space="preserve">Pomoći od EU i pomoći od proračuna koji im nije nadležan </t>
  </si>
  <si>
    <t xml:space="preserve">64/ Prihodi od nefinancijske imovine </t>
  </si>
  <si>
    <t>72/Prihodi za finan.ras.nef.imovine</t>
  </si>
  <si>
    <t>Plaće za redovan rad</t>
  </si>
  <si>
    <t>Službena radna i zaštitna odjeća i ob.</t>
  </si>
  <si>
    <t>Naknade trošk.osobama izvan rad.od</t>
  </si>
  <si>
    <t>Naknade troškova osob.izvan rad.od</t>
  </si>
  <si>
    <t>Ostali nesp.rashodi poslovanja</t>
  </si>
  <si>
    <t>Komunikacijska oprema</t>
  </si>
  <si>
    <t>.</t>
  </si>
  <si>
    <t>Zdravstvene usluge</t>
  </si>
  <si>
    <t xml:space="preserve">SVEUKUPNO </t>
  </si>
  <si>
    <t>Plaće za prekovremeni rad</t>
  </si>
  <si>
    <t>Plaće za posebne uvjete rada</t>
  </si>
  <si>
    <t>65264/ostali nespo. prihodi-sufin.</t>
  </si>
  <si>
    <t>65267/pr.ref.štete od osiguranja/prih.od stan.</t>
  </si>
  <si>
    <t>72111/Prih.za fin.ras.nab.nef.imov.</t>
  </si>
  <si>
    <t>63811/ Tekuće pomoći id drž.pror.EU( mob.EU)</t>
  </si>
  <si>
    <t>63611/Prihodi državni proračun</t>
  </si>
  <si>
    <t>63414/Prihodi.za pos.namjene HZZ</t>
  </si>
  <si>
    <t>65269 Ostali nespom. Prihodi-agencije</t>
  </si>
  <si>
    <t>65269/Ostali nespo.pihodi</t>
  </si>
  <si>
    <t>66151/Prihodi od pruž.usluga</t>
  </si>
  <si>
    <t>63511/Pomoći izravnanja za decentr.funkcije</t>
  </si>
  <si>
    <t>64222/Prihodi od nefinancijske imovine</t>
  </si>
  <si>
    <t>63812/Kapitalne pom.id drž.pror.EU</t>
  </si>
  <si>
    <t>66323/Kapitalne donacije</t>
  </si>
  <si>
    <t>66313/Tekuće donacije</t>
  </si>
  <si>
    <t>63612/Prihodi državnI proračuna</t>
  </si>
  <si>
    <t>63/Županijski proračun</t>
  </si>
  <si>
    <t xml:space="preserve">66/Kapitalne donacije </t>
  </si>
  <si>
    <t>66/Tekuće donacije</t>
  </si>
  <si>
    <t>65/Prihodi refundacija šteta</t>
  </si>
  <si>
    <t>65/Ostali nesp.prihodi-agencija</t>
  </si>
  <si>
    <t>65/Prihodi od sufinan.</t>
  </si>
  <si>
    <t>63/Prihodi od HZZ</t>
  </si>
  <si>
    <t>65/Ostali nesp.prihod</t>
  </si>
  <si>
    <t>63/Državni proračun</t>
  </si>
  <si>
    <t>67111/Prihodi gradski pror+socijala</t>
  </si>
  <si>
    <t xml:space="preserve">67111/Prihodi za fin.ras.poslovanja </t>
  </si>
  <si>
    <t>63/Općinski proračun</t>
  </si>
  <si>
    <t>Aktivnost :Zajedno do znanja II</t>
  </si>
  <si>
    <t>Usluge tekućeg i investic.održavanja</t>
  </si>
  <si>
    <t>Opći prihodi i primici Grad Pula socijala.</t>
  </si>
  <si>
    <t xml:space="preserve">Opći prihodi i primici Grad Pula  </t>
  </si>
  <si>
    <t>Opći prihodi i primici Grad Pula plaće p.b.+socijala</t>
  </si>
  <si>
    <t>Naknade troš.osob.zvan rad.odnosa</t>
  </si>
  <si>
    <t>Ostali nespomenuti rashodi poslova.</t>
  </si>
  <si>
    <t>Pristojbe i naknade</t>
  </si>
  <si>
    <t>2020.</t>
  </si>
  <si>
    <t>Ukupno prihodi i primici za 2020.</t>
  </si>
  <si>
    <t>63613/Prihodi općinski proračun</t>
  </si>
  <si>
    <t>63613/Prihodi županijski proračun</t>
  </si>
  <si>
    <t>Ostale naknade troškova zaposle.</t>
  </si>
  <si>
    <t xml:space="preserve">Materijal i sirovine </t>
  </si>
  <si>
    <t>Uredski mat.i ostal.mat.rashodi</t>
  </si>
  <si>
    <t>Mat.i djel. za tek.i inv.održavanje</t>
  </si>
  <si>
    <t xml:space="preserve">Sitni inventari </t>
  </si>
  <si>
    <t>Pristojbe  i naknade</t>
  </si>
  <si>
    <t>Ostali nespomenuti rash.poslovanja</t>
  </si>
  <si>
    <t>Bankarske i usluge plat. prometa</t>
  </si>
  <si>
    <t xml:space="preserve">Doprinosi za obvezno zdrav.osigura. </t>
  </si>
  <si>
    <t>Naknada za prijevoz,za rad na ter.</t>
  </si>
  <si>
    <t>Intelektualne i osobne usluge</t>
  </si>
  <si>
    <t>PROJEKCIJA PLANA ZA 2021.</t>
  </si>
  <si>
    <t>Usluge tekućeg i inv.održavanja</t>
  </si>
  <si>
    <t>Doprinosi za obvezno zdravstvo osig</t>
  </si>
  <si>
    <t>Uredski mati ostal.mat.rashodi</t>
  </si>
  <si>
    <t>Usluge promidžbe i informiranja</t>
  </si>
  <si>
    <t>Pomoći  Općinski proračun</t>
  </si>
  <si>
    <t>Opći prihodi i primici MZO</t>
  </si>
  <si>
    <t>Naknada za prijevoz,za rad na terenu</t>
  </si>
  <si>
    <t>Doprinosi za obvezno zdravstvo osig.</t>
  </si>
  <si>
    <t xml:space="preserve">Intelektulane i osobne usluge </t>
  </si>
  <si>
    <t>Dodatna sredstva Grad Pomoći za projekt skolska shema</t>
  </si>
  <si>
    <t>2021.</t>
  </si>
  <si>
    <t>Ukupno prihodi i primici za 2021.</t>
  </si>
  <si>
    <t>PLAN RASHODA I IZDATAKA 2020 SA PROJEKCIJAMA ZA 2021,2022</t>
  </si>
  <si>
    <t>PRIJEDLOG PLANA ZA 2020.</t>
  </si>
  <si>
    <t>PROJEKCIJA PLANA ZA 2022.</t>
  </si>
  <si>
    <t>Naknade građanima i kućanstvima na temelju osig.i druge naknade</t>
  </si>
  <si>
    <t>Ostale naknade građ.i kućan.iz proračuna</t>
  </si>
  <si>
    <t>DonacijeZaklada Hrvatska za djecu</t>
  </si>
  <si>
    <t>Naknade građan.i kućan.u novcu</t>
  </si>
  <si>
    <t>Pomoći  Državni proračunEU</t>
  </si>
  <si>
    <t>Ostali nespomenuti rashodi posl.</t>
  </si>
  <si>
    <t>Dodatna sredstva Grad+pisarnica+višak 2019</t>
  </si>
  <si>
    <t>2022.</t>
  </si>
  <si>
    <t>Ukupno prihodi i primici za 2022.</t>
  </si>
  <si>
    <t>Aktivnost: Administrativno,tehničko i stručno osoblje</t>
  </si>
  <si>
    <t xml:space="preserve">PULA 20.12.2019. </t>
  </si>
  <si>
    <t>PRIJEDLOG FINANCIJSKOG PLANA OSNOVNE ŠKOLE KAŠTANJER  ZA 2020. I                                                                                                                                                PROJEKCIJA PLANA ZA  2021. I 2022. GODINU</t>
  </si>
  <si>
    <t>OPĆI DIO</t>
  </si>
  <si>
    <t>Prijedlog plana 
za 2020.</t>
  </si>
  <si>
    <t>Projekcija plana
za 2021.</t>
  </si>
  <si>
    <t>Projekcija plana 
za 2022.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</si>
  <si>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</si>
  <si>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</si>
  <si>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</si>
  <si>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</si>
  <si>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</si>
  <si>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</si>
  <si>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</si>
  <si>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UKUPAN DONOS VIŠKA/MANJKA IZ PRETHODNE(IH)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</si>
  <si>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</si>
  <si>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</si>
  <si>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</si>
  <si>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</si>
  <si>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VIŠAK/MANJAK IZ PRETHODNE(IH) GODINE KOJI ĆE SE POKRITI/RASPOREDITI U RAZDOBLJU 2020.-2022.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</si>
</sst>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\-??_);_(@_)"/>
    <numFmt numFmtId="167" formatCode="#,##0.000"/>
  </numFmts>
  <fonts count="68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3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52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2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60" fillId="46" borderId="0" applyNumberFormat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0" fontId="61" fillId="0" borderId="13" applyNumberFormat="0" applyFill="0" applyAlignment="0" applyProtection="0"/>
    <xf numFmtId="0" fontId="62" fillId="47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17" fillId="35" borderId="17" xfId="0" applyNumberFormat="1" applyFont="1" applyFill="1" applyBorder="1" applyAlignment="1">
      <alignment horizontal="right" vertical="top" wrapText="1"/>
    </xf>
    <xf numFmtId="1" fontId="17" fillId="35" borderId="18" xfId="0" applyNumberFormat="1" applyFont="1" applyFill="1" applyBorder="1" applyAlignment="1">
      <alignment horizontal="left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20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vertical="top" wrapText="1"/>
    </xf>
    <xf numFmtId="3" fontId="1" fillId="0" borderId="29" xfId="0" applyNumberFormat="1" applyFont="1" applyBorder="1" applyAlignment="1">
      <alignment horizontal="right" vertical="center" wrapText="1"/>
    </xf>
    <xf numFmtId="3" fontId="20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31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3" fontId="20" fillId="0" borderId="3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 wrapText="1"/>
    </xf>
    <xf numFmtId="3" fontId="1" fillId="0" borderId="30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20" fillId="0" borderId="31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 wrapText="1"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1" fontId="21" fillId="0" borderId="37" xfId="0" applyNumberFormat="1" applyFont="1" applyBorder="1" applyAlignment="1">
      <alignment wrapText="1"/>
    </xf>
    <xf numFmtId="3" fontId="1" fillId="0" borderId="38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1" fontId="17" fillId="0" borderId="17" xfId="0" applyNumberFormat="1" applyFont="1" applyFill="1" applyBorder="1" applyAlignment="1">
      <alignment horizontal="right" vertical="top" wrapText="1"/>
    </xf>
    <xf numFmtId="1" fontId="17" fillId="0" borderId="18" xfId="0" applyNumberFormat="1" applyFont="1" applyFill="1" applyBorder="1" applyAlignment="1">
      <alignment horizontal="left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9" fillId="0" borderId="23" xfId="0" applyFont="1" applyBorder="1" applyAlignment="1">
      <alignment horizontal="left" vertical="top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/>
    </xf>
    <xf numFmtId="3" fontId="1" fillId="0" borderId="41" xfId="0" applyNumberFormat="1" applyFont="1" applyBorder="1" applyAlignment="1">
      <alignment horizont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top" wrapText="1"/>
    </xf>
    <xf numFmtId="3" fontId="1" fillId="0" borderId="3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9" fillId="0" borderId="28" xfId="0" applyFont="1" applyBorder="1" applyAlignment="1">
      <alignment horizontal="left" vertical="top" wrapText="1"/>
    </xf>
    <xf numFmtId="1" fontId="1" fillId="0" borderId="44" xfId="0" applyNumberFormat="1" applyFont="1" applyBorder="1" applyAlignment="1">
      <alignment wrapText="1"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9" fillId="0" borderId="49" xfId="0" applyFont="1" applyBorder="1" applyAlignment="1">
      <alignment horizontal="left" vertical="top" wrapText="1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25" fillId="0" borderId="50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center" vertical="center" wrapText="1"/>
    </xf>
    <xf numFmtId="0" fontId="24" fillId="0" borderId="50" xfId="0" applyNumberFormat="1" applyFont="1" applyFill="1" applyBorder="1" applyAlignment="1" applyProtection="1">
      <alignment horizontal="left" vertical="center"/>
      <protection/>
    </xf>
    <xf numFmtId="3" fontId="15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 horizontal="left" vertical="center"/>
    </xf>
    <xf numFmtId="0" fontId="30" fillId="0" borderId="0" xfId="0" applyNumberFormat="1" applyFont="1" applyFill="1" applyBorder="1" applyAlignment="1" applyProtection="1">
      <alignment/>
      <protection/>
    </xf>
    <xf numFmtId="0" fontId="31" fillId="35" borderId="0" xfId="0" applyNumberFormat="1" applyFont="1" applyFill="1" applyBorder="1" applyAlignment="1" applyProtection="1">
      <alignment horizontal="center"/>
      <protection/>
    </xf>
    <xf numFmtId="0" fontId="32" fillId="35" borderId="0" xfId="0" applyNumberFormat="1" applyFont="1" applyFill="1" applyBorder="1" applyAlignment="1" applyProtection="1">
      <alignment wrapText="1"/>
      <protection/>
    </xf>
    <xf numFmtId="0" fontId="32" fillId="35" borderId="0" xfId="0" applyNumberFormat="1" applyFont="1" applyFill="1" applyBorder="1" applyAlignment="1" applyProtection="1">
      <alignment/>
      <protection/>
    </xf>
    <xf numFmtId="0" fontId="33" fillId="35" borderId="50" xfId="0" applyNumberFormat="1" applyFont="1" applyFill="1" applyBorder="1" applyAlignment="1" applyProtection="1">
      <alignment horizontal="center" vertical="center" wrapText="1"/>
      <protection/>
    </xf>
    <xf numFmtId="0" fontId="33" fillId="35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3" fillId="0" borderId="30" xfId="0" applyNumberFormat="1" applyFont="1" applyFill="1" applyBorder="1" applyAlignment="1" applyProtection="1">
      <alignment horizontal="center"/>
      <protection/>
    </xf>
    <xf numFmtId="0" fontId="34" fillId="0" borderId="30" xfId="0" applyNumberFormat="1" applyFont="1" applyFill="1" applyBorder="1" applyAlignment="1" applyProtection="1">
      <alignment wrapText="1"/>
      <protection/>
    </xf>
    <xf numFmtId="3" fontId="35" fillId="0" borderId="30" xfId="0" applyNumberFormat="1" applyFont="1" applyFill="1" applyBorder="1" applyAlignment="1" applyProtection="1">
      <alignment/>
      <protection/>
    </xf>
    <xf numFmtId="0" fontId="33" fillId="0" borderId="51" xfId="0" applyNumberFormat="1" applyFont="1" applyFill="1" applyBorder="1" applyAlignment="1" applyProtection="1">
      <alignment horizontal="center"/>
      <protection/>
    </xf>
    <xf numFmtId="0" fontId="33" fillId="0" borderId="51" xfId="0" applyNumberFormat="1" applyFont="1" applyFill="1" applyBorder="1" applyAlignment="1" applyProtection="1">
      <alignment wrapText="1"/>
      <protection/>
    </xf>
    <xf numFmtId="3" fontId="21" fillId="0" borderId="51" xfId="0" applyNumberFormat="1" applyFont="1" applyFill="1" applyBorder="1" applyAlignment="1" applyProtection="1">
      <alignment/>
      <protection/>
    </xf>
    <xf numFmtId="0" fontId="33" fillId="0" borderId="41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5" fillId="0" borderId="41" xfId="0" applyNumberFormat="1" applyFont="1" applyFill="1" applyBorder="1" applyAlignment="1" applyProtection="1">
      <alignment/>
      <protection/>
    </xf>
    <xf numFmtId="0" fontId="33" fillId="0" borderId="52" xfId="0" applyNumberFormat="1" applyFont="1" applyFill="1" applyBorder="1" applyAlignment="1" applyProtection="1">
      <alignment horizontal="center"/>
      <protection/>
    </xf>
    <xf numFmtId="0" fontId="33" fillId="0" borderId="52" xfId="0" applyNumberFormat="1" applyFont="1" applyFill="1" applyBorder="1" applyAlignment="1" applyProtection="1">
      <alignment wrapText="1"/>
      <protection/>
    </xf>
    <xf numFmtId="3" fontId="21" fillId="0" borderId="52" xfId="0" applyNumberFormat="1" applyFont="1" applyFill="1" applyBorder="1" applyAlignment="1" applyProtection="1">
      <alignment/>
      <protection/>
    </xf>
    <xf numFmtId="0" fontId="36" fillId="0" borderId="53" xfId="0" applyNumberFormat="1" applyFont="1" applyFill="1" applyBorder="1" applyAlignment="1" applyProtection="1">
      <alignment horizontal="left"/>
      <protection/>
    </xf>
    <xf numFmtId="0" fontId="36" fillId="0" borderId="53" xfId="0" applyNumberFormat="1" applyFont="1" applyFill="1" applyBorder="1" applyAlignment="1" applyProtection="1">
      <alignment wrapText="1"/>
      <protection/>
    </xf>
    <xf numFmtId="0" fontId="33" fillId="0" borderId="41" xfId="0" applyNumberFormat="1" applyFont="1" applyFill="1" applyBorder="1" applyAlignment="1" applyProtection="1">
      <alignment wrapText="1"/>
      <protection/>
    </xf>
    <xf numFmtId="3" fontId="21" fillId="0" borderId="41" xfId="0" applyNumberFormat="1" applyFont="1" applyFill="1" applyBorder="1" applyAlignment="1" applyProtection="1">
      <alignment/>
      <protection/>
    </xf>
    <xf numFmtId="0" fontId="33" fillId="0" borderId="30" xfId="0" applyNumberFormat="1" applyFont="1" applyFill="1" applyBorder="1" applyAlignment="1" applyProtection="1">
      <alignment wrapText="1"/>
      <protection/>
    </xf>
    <xf numFmtId="3" fontId="21" fillId="0" borderId="30" xfId="0" applyNumberFormat="1" applyFont="1" applyFill="1" applyBorder="1" applyAlignment="1" applyProtection="1">
      <alignment/>
      <protection/>
    </xf>
    <xf numFmtId="0" fontId="21" fillId="0" borderId="30" xfId="85" applyNumberFormat="1" applyFont="1" applyFill="1" applyBorder="1" applyAlignment="1" applyProtection="1">
      <alignment horizontal="center" vertical="center" readingOrder="1"/>
      <protection/>
    </xf>
    <xf numFmtId="0" fontId="21" fillId="0" borderId="30" xfId="85" applyNumberFormat="1" applyFont="1" applyFill="1" applyBorder="1" applyAlignment="1" applyProtection="1">
      <alignment horizontal="left" vertical="center" readingOrder="1"/>
      <protection/>
    </xf>
    <xf numFmtId="0" fontId="35" fillId="0" borderId="30" xfId="0" applyNumberFormat="1" applyFont="1" applyBorder="1" applyAlignment="1">
      <alignment horizontal="center"/>
    </xf>
    <xf numFmtId="0" fontId="35" fillId="0" borderId="30" xfId="0" applyNumberFormat="1" applyFont="1" applyBorder="1" applyAlignment="1">
      <alignment/>
    </xf>
    <xf numFmtId="3" fontId="35" fillId="0" borderId="30" xfId="0" applyNumberFormat="1" applyFont="1" applyBorder="1" applyAlignment="1">
      <alignment/>
    </xf>
    <xf numFmtId="0" fontId="21" fillId="0" borderId="30" xfId="0" applyNumberFormat="1" applyFont="1" applyBorder="1" applyAlignment="1">
      <alignment horizontal="center"/>
    </xf>
    <xf numFmtId="0" fontId="21" fillId="0" borderId="30" xfId="0" applyNumberFormat="1" applyFont="1" applyBorder="1" applyAlignment="1">
      <alignment/>
    </xf>
    <xf numFmtId="0" fontId="35" fillId="0" borderId="30" xfId="0" applyNumberFormat="1" applyFont="1" applyBorder="1" applyAlignment="1">
      <alignment/>
    </xf>
    <xf numFmtId="0" fontId="33" fillId="0" borderId="46" xfId="0" applyNumberFormat="1" applyFont="1" applyFill="1" applyBorder="1" applyAlignment="1" applyProtection="1">
      <alignment horizontal="center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3" fontId="21" fillId="0" borderId="46" xfId="0" applyNumberFormat="1" applyFont="1" applyFill="1" applyBorder="1" applyAlignment="1" applyProtection="1">
      <alignment/>
      <protection/>
    </xf>
    <xf numFmtId="0" fontId="34" fillId="0" borderId="46" xfId="0" applyNumberFormat="1" applyFont="1" applyFill="1" applyBorder="1" applyAlignment="1" applyProtection="1">
      <alignment horizontal="center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3" fontId="35" fillId="0" borderId="46" xfId="0" applyNumberFormat="1" applyFont="1" applyFill="1" applyBorder="1" applyAlignment="1" applyProtection="1">
      <alignment/>
      <protection/>
    </xf>
    <xf numFmtId="0" fontId="33" fillId="0" borderId="53" xfId="0" applyNumberFormat="1" applyFont="1" applyFill="1" applyBorder="1" applyAlignment="1" applyProtection="1">
      <alignment horizontal="center"/>
      <protection/>
    </xf>
    <xf numFmtId="0" fontId="33" fillId="0" borderId="53" xfId="0" applyNumberFormat="1" applyFont="1" applyFill="1" applyBorder="1" applyAlignment="1" applyProtection="1">
      <alignment wrapText="1"/>
      <protection/>
    </xf>
    <xf numFmtId="3" fontId="21" fillId="0" borderId="53" xfId="0" applyNumberFormat="1" applyFont="1" applyFill="1" applyBorder="1" applyAlignment="1" applyProtection="1">
      <alignment/>
      <protection/>
    </xf>
    <xf numFmtId="3" fontId="37" fillId="0" borderId="30" xfId="0" applyNumberFormat="1" applyFont="1" applyBorder="1" applyAlignment="1">
      <alignment/>
    </xf>
    <xf numFmtId="3" fontId="34" fillId="0" borderId="30" xfId="0" applyNumberFormat="1" applyFont="1" applyBorder="1" applyAlignment="1">
      <alignment/>
    </xf>
    <xf numFmtId="0" fontId="35" fillId="0" borderId="30" xfId="0" applyNumberFormat="1" applyFont="1" applyBorder="1" applyAlignment="1">
      <alignment horizontal="left"/>
    </xf>
    <xf numFmtId="3" fontId="21" fillId="0" borderId="30" xfId="0" applyNumberFormat="1" applyFont="1" applyBorder="1" applyAlignment="1">
      <alignment/>
    </xf>
    <xf numFmtId="0" fontId="21" fillId="0" borderId="30" xfId="0" applyNumberFormat="1" applyFont="1" applyBorder="1" applyAlignment="1">
      <alignment horizontal="left"/>
    </xf>
    <xf numFmtId="0" fontId="21" fillId="0" borderId="52" xfId="0" applyNumberFormat="1" applyFont="1" applyBorder="1" applyAlignment="1">
      <alignment horizontal="center"/>
    </xf>
    <xf numFmtId="0" fontId="21" fillId="0" borderId="52" xfId="0" applyNumberFormat="1" applyFont="1" applyBorder="1" applyAlignment="1">
      <alignment/>
    </xf>
    <xf numFmtId="0" fontId="35" fillId="0" borderId="52" xfId="0" applyNumberFormat="1" applyFont="1" applyBorder="1" applyAlignment="1">
      <alignment horizontal="center"/>
    </xf>
    <xf numFmtId="0" fontId="35" fillId="0" borderId="52" xfId="0" applyNumberFormat="1" applyFont="1" applyBorder="1" applyAlignment="1">
      <alignment horizontal="left"/>
    </xf>
    <xf numFmtId="3" fontId="35" fillId="0" borderId="52" xfId="0" applyNumberFormat="1" applyFont="1" applyFill="1" applyBorder="1" applyAlignment="1" applyProtection="1">
      <alignment/>
      <protection/>
    </xf>
    <xf numFmtId="3" fontId="35" fillId="0" borderId="52" xfId="0" applyNumberFormat="1" applyFont="1" applyBorder="1" applyAlignment="1">
      <alignment/>
    </xf>
    <xf numFmtId="0" fontId="34" fillId="0" borderId="53" xfId="0" applyNumberFormat="1" applyFont="1" applyFill="1" applyBorder="1" applyAlignment="1" applyProtection="1">
      <alignment horizontal="center"/>
      <protection/>
    </xf>
    <xf numFmtId="0" fontId="34" fillId="0" borderId="41" xfId="0" applyNumberFormat="1" applyFont="1" applyFill="1" applyBorder="1" applyAlignment="1" applyProtection="1">
      <alignment horizontal="center"/>
      <protection/>
    </xf>
    <xf numFmtId="0" fontId="34" fillId="0" borderId="52" xfId="0" applyNumberFormat="1" applyFont="1" applyFill="1" applyBorder="1" applyAlignment="1" applyProtection="1">
      <alignment wrapText="1"/>
      <protection/>
    </xf>
    <xf numFmtId="0" fontId="33" fillId="0" borderId="53" xfId="0" applyNumberFormat="1" applyFont="1" applyFill="1" applyBorder="1" applyAlignment="1" applyProtection="1">
      <alignment horizontal="left"/>
      <protection/>
    </xf>
    <xf numFmtId="0" fontId="33" fillId="35" borderId="53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NumberFormat="1" applyFont="1" applyFill="1" applyBorder="1" applyAlignment="1" applyProtection="1">
      <alignment/>
      <protection/>
    </xf>
    <xf numFmtId="3" fontId="38" fillId="0" borderId="30" xfId="0" applyNumberFormat="1" applyFont="1" applyBorder="1" applyAlignment="1">
      <alignment/>
    </xf>
    <xf numFmtId="0" fontId="34" fillId="0" borderId="30" xfId="0" applyNumberFormat="1" applyFont="1" applyFill="1" applyBorder="1" applyAlignment="1" applyProtection="1">
      <alignment horizontal="center"/>
      <protection/>
    </xf>
    <xf numFmtId="0" fontId="21" fillId="0" borderId="52" xfId="0" applyNumberFormat="1" applyFont="1" applyBorder="1" applyAlignment="1">
      <alignment horizontal="left"/>
    </xf>
    <xf numFmtId="3" fontId="21" fillId="0" borderId="54" xfId="0" applyNumberFormat="1" applyFont="1" applyFill="1" applyBorder="1" applyAlignment="1" applyProtection="1">
      <alignment/>
      <protection/>
    </xf>
    <xf numFmtId="3" fontId="21" fillId="0" borderId="47" xfId="0" applyNumberFormat="1" applyFont="1" applyFill="1" applyBorder="1" applyAlignment="1" applyProtection="1">
      <alignment/>
      <protection/>
    </xf>
    <xf numFmtId="3" fontId="21" fillId="0" borderId="55" xfId="0" applyNumberFormat="1" applyFont="1" applyFill="1" applyBorder="1" applyAlignment="1" applyProtection="1">
      <alignment/>
      <protection/>
    </xf>
    <xf numFmtId="3" fontId="21" fillId="0" borderId="56" xfId="0" applyNumberFormat="1" applyFont="1" applyFill="1" applyBorder="1" applyAlignment="1" applyProtection="1">
      <alignment/>
      <protection/>
    </xf>
    <xf numFmtId="3" fontId="21" fillId="0" borderId="45" xfId="0" applyNumberFormat="1" applyFont="1" applyFill="1" applyBorder="1" applyAlignment="1" applyProtection="1">
      <alignment/>
      <protection/>
    </xf>
    <xf numFmtId="3" fontId="35" fillId="0" borderId="30" xfId="0" applyNumberFormat="1" applyFont="1" applyBorder="1" applyAlignment="1">
      <alignment vertical="center"/>
    </xf>
    <xf numFmtId="0" fontId="35" fillId="0" borderId="52" xfId="0" applyNumberFormat="1" applyFont="1" applyBorder="1" applyAlignment="1">
      <alignment horizontal="center" vertical="center"/>
    </xf>
    <xf numFmtId="0" fontId="35" fillId="0" borderId="52" xfId="0" applyNumberFormat="1" applyFont="1" applyBorder="1" applyAlignment="1">
      <alignment/>
    </xf>
    <xf numFmtId="0" fontId="35" fillId="0" borderId="53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/>
    </xf>
    <xf numFmtId="3" fontId="35" fillId="0" borderId="53" xfId="0" applyNumberFormat="1" applyFont="1" applyBorder="1" applyAlignment="1">
      <alignment vertical="center"/>
    </xf>
    <xf numFmtId="3" fontId="35" fillId="0" borderId="53" xfId="0" applyNumberFormat="1" applyFont="1" applyFill="1" applyBorder="1" applyAlignment="1" applyProtection="1">
      <alignment/>
      <protection/>
    </xf>
    <xf numFmtId="3" fontId="21" fillId="0" borderId="53" xfId="0" applyNumberFormat="1" applyFont="1" applyBorder="1" applyAlignment="1">
      <alignment vertical="center"/>
    </xf>
    <xf numFmtId="0" fontId="35" fillId="0" borderId="46" xfId="0" applyNumberFormat="1" applyFont="1" applyBorder="1" applyAlignment="1">
      <alignment horizontal="center" vertical="center"/>
    </xf>
    <xf numFmtId="0" fontId="35" fillId="0" borderId="46" xfId="0" applyNumberFormat="1" applyFont="1" applyBorder="1" applyAlignment="1">
      <alignment/>
    </xf>
    <xf numFmtId="3" fontId="35" fillId="0" borderId="46" xfId="0" applyNumberFormat="1" applyFont="1" applyBorder="1" applyAlignment="1">
      <alignment vertical="center"/>
    </xf>
    <xf numFmtId="3" fontId="67" fillId="0" borderId="30" xfId="0" applyNumberFormat="1" applyFont="1" applyBorder="1" applyAlignment="1">
      <alignment horizontal="right"/>
    </xf>
    <xf numFmtId="3" fontId="34" fillId="0" borderId="30" xfId="0" applyNumberFormat="1" applyFont="1" applyFill="1" applyBorder="1" applyAlignment="1" applyProtection="1">
      <alignment/>
      <protection/>
    </xf>
    <xf numFmtId="3" fontId="33" fillId="0" borderId="30" xfId="0" applyNumberFormat="1" applyFont="1" applyBorder="1" applyAlignment="1">
      <alignment/>
    </xf>
    <xf numFmtId="0" fontId="19" fillId="0" borderId="28" xfId="0" applyFont="1" applyBorder="1" applyAlignment="1">
      <alignment horizontal="left" wrapText="1"/>
    </xf>
    <xf numFmtId="3" fontId="1" fillId="0" borderId="41" xfId="0" applyNumberFormat="1" applyFont="1" applyBorder="1" applyAlignment="1">
      <alignment horizontal="right" wrapText="1"/>
    </xf>
    <xf numFmtId="3" fontId="35" fillId="0" borderId="47" xfId="0" applyNumberFormat="1" applyFont="1" applyBorder="1" applyAlignment="1">
      <alignment vertical="center"/>
    </xf>
    <xf numFmtId="3" fontId="35" fillId="0" borderId="54" xfId="0" applyNumberFormat="1" applyFont="1" applyBorder="1" applyAlignment="1">
      <alignment vertical="center"/>
    </xf>
    <xf numFmtId="3" fontId="35" fillId="0" borderId="57" xfId="0" applyNumberFormat="1" applyFont="1" applyBorder="1" applyAlignment="1">
      <alignment vertical="center"/>
    </xf>
    <xf numFmtId="3" fontId="35" fillId="0" borderId="58" xfId="0" applyNumberFormat="1" applyFont="1" applyBorder="1" applyAlignment="1">
      <alignment vertical="center"/>
    </xf>
    <xf numFmtId="3" fontId="35" fillId="0" borderId="51" xfId="0" applyNumberFormat="1" applyFont="1" applyFill="1" applyBorder="1" applyAlignment="1" applyProtection="1">
      <alignment/>
      <protection/>
    </xf>
    <xf numFmtId="3" fontId="35" fillId="0" borderId="51" xfId="0" applyNumberFormat="1" applyFont="1" applyBorder="1" applyAlignment="1">
      <alignment vertical="center"/>
    </xf>
    <xf numFmtId="0" fontId="21" fillId="0" borderId="31" xfId="0" applyNumberFormat="1" applyFont="1" applyBorder="1" applyAlignment="1">
      <alignment horizontal="center" vertical="center"/>
    </xf>
    <xf numFmtId="0" fontId="21" fillId="0" borderId="59" xfId="0" applyNumberFormat="1" applyFont="1" applyBorder="1" applyAlignment="1">
      <alignment/>
    </xf>
    <xf numFmtId="0" fontId="21" fillId="0" borderId="60" xfId="0" applyNumberFormat="1" applyFont="1" applyBorder="1" applyAlignment="1">
      <alignment horizontal="center" vertical="center"/>
    </xf>
    <xf numFmtId="0" fontId="21" fillId="0" borderId="61" xfId="0" applyNumberFormat="1" applyFont="1" applyBorder="1" applyAlignment="1">
      <alignment/>
    </xf>
    <xf numFmtId="0" fontId="21" fillId="0" borderId="46" xfId="0" applyNumberFormat="1" applyFont="1" applyBorder="1" applyAlignment="1">
      <alignment horizontal="center"/>
    </xf>
    <xf numFmtId="0" fontId="21" fillId="0" borderId="46" xfId="0" applyNumberFormat="1" applyFont="1" applyBorder="1" applyAlignment="1">
      <alignment/>
    </xf>
    <xf numFmtId="3" fontId="35" fillId="0" borderId="31" xfId="0" applyNumberFormat="1" applyFont="1" applyFill="1" applyBorder="1" applyAlignment="1" applyProtection="1">
      <alignment/>
      <protection/>
    </xf>
    <xf numFmtId="3" fontId="21" fillId="0" borderId="59" xfId="0" applyNumberFormat="1" applyFont="1" applyBorder="1" applyAlignment="1">
      <alignment/>
    </xf>
    <xf numFmtId="3" fontId="35" fillId="0" borderId="41" xfId="0" applyNumberFormat="1" applyFont="1" applyBorder="1" applyAlignment="1">
      <alignment/>
    </xf>
    <xf numFmtId="3" fontId="24" fillId="0" borderId="30" xfId="0" applyNumberFormat="1" applyFont="1" applyFill="1" applyBorder="1" applyAlignment="1" applyProtection="1">
      <alignment/>
      <protection/>
    </xf>
    <xf numFmtId="3" fontId="21" fillId="0" borderId="51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62" xfId="0" applyFont="1" applyBorder="1" applyAlignment="1" quotePrefix="1">
      <alignment horizontal="left" wrapText="1"/>
    </xf>
    <xf numFmtId="0" fontId="29" fillId="0" borderId="63" xfId="0" applyFont="1" applyBorder="1" applyAlignment="1" quotePrefix="1">
      <alignment horizontal="left" wrapText="1"/>
    </xf>
    <xf numFmtId="0" fontId="29" fillId="0" borderId="63" xfId="0" applyFont="1" applyBorder="1" applyAlignment="1" quotePrefix="1">
      <alignment horizontal="center" wrapText="1"/>
    </xf>
    <xf numFmtId="0" fontId="29" fillId="0" borderId="63" xfId="0" applyNumberFormat="1" applyFont="1" applyFill="1" applyBorder="1" applyAlignment="1" applyProtection="1" quotePrefix="1">
      <alignment horizontal="left"/>
      <protection/>
    </xf>
    <xf numFmtId="0" fontId="24" fillId="0" borderId="64" xfId="0" applyNumberFormat="1" applyFont="1" applyFill="1" applyBorder="1" applyAlignment="1" applyProtection="1">
      <alignment horizontal="center" wrapText="1"/>
      <protection/>
    </xf>
    <xf numFmtId="0" fontId="24" fillId="0" borderId="64" xfId="0" applyNumberFormat="1" applyFont="1" applyFill="1" applyBorder="1" applyAlignment="1" applyProtection="1">
      <alignment horizontal="center" vertical="center" wrapText="1"/>
      <protection/>
    </xf>
    <xf numFmtId="0" fontId="1" fillId="0" borderId="63" xfId="0" applyNumberFormat="1" applyFont="1" applyFill="1" applyBorder="1" applyAlignment="1" applyProtection="1">
      <alignment/>
      <protection/>
    </xf>
    <xf numFmtId="3" fontId="24" fillId="0" borderId="64" xfId="0" applyNumberFormat="1" applyFont="1" applyFill="1" applyBorder="1" applyAlignment="1" applyProtection="1">
      <alignment horizontal="center" wrapText="1"/>
      <protection/>
    </xf>
    <xf numFmtId="3" fontId="24" fillId="0" borderId="64" xfId="0" applyNumberFormat="1" applyFont="1" applyBorder="1" applyAlignment="1">
      <alignment horizontal="center"/>
    </xf>
    <xf numFmtId="0" fontId="18" fillId="0" borderId="62" xfId="0" applyFont="1" applyBorder="1" applyAlignment="1">
      <alignment horizontal="left"/>
    </xf>
    <xf numFmtId="3" fontId="24" fillId="0" borderId="64" xfId="0" applyNumberFormat="1" applyFont="1" applyFill="1" applyBorder="1" applyAlignment="1" applyProtection="1">
      <alignment horizontal="right" wrapText="1"/>
      <protection/>
    </xf>
    <xf numFmtId="3" fontId="29" fillId="0" borderId="64" xfId="0" applyNumberFormat="1" applyFont="1" applyFill="1" applyBorder="1" applyAlignment="1" applyProtection="1">
      <alignment horizontal="right" wrapText="1"/>
      <protection/>
    </xf>
    <xf numFmtId="0" fontId="39" fillId="0" borderId="63" xfId="0" applyNumberFormat="1" applyFont="1" applyFill="1" applyBorder="1" applyAlignment="1" applyProtection="1">
      <alignment wrapText="1"/>
      <protection/>
    </xf>
    <xf numFmtId="3" fontId="29" fillId="0" borderId="62" xfId="0" applyNumberFormat="1" applyFont="1" applyBorder="1" applyAlignment="1">
      <alignment horizontal="right"/>
    </xf>
    <xf numFmtId="3" fontId="29" fillId="0" borderId="64" xfId="0" applyNumberFormat="1" applyFont="1" applyBorder="1" applyAlignment="1">
      <alignment horizontal="right"/>
    </xf>
    <xf numFmtId="0" fontId="29" fillId="0" borderId="63" xfId="0" applyFont="1" applyBorder="1" applyAlignment="1" quotePrefix="1">
      <alignment horizontal="left"/>
    </xf>
    <xf numFmtId="0" fontId="29" fillId="0" borderId="63" xfId="0" applyNumberFormat="1" applyFont="1" applyFill="1" applyBorder="1" applyAlignment="1" applyProtection="1">
      <alignment wrapText="1"/>
      <protection/>
    </xf>
    <xf numFmtId="0" fontId="39" fillId="0" borderId="63" xfId="0" applyNumberFormat="1" applyFont="1" applyFill="1" applyBorder="1" applyAlignment="1" applyProtection="1">
      <alignment horizontal="center" wrapText="1"/>
      <protection/>
    </xf>
    <xf numFmtId="0" fontId="30" fillId="0" borderId="64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left" wrapText="1"/>
      <protection/>
    </xf>
    <xf numFmtId="3" fontId="29" fillId="0" borderId="63" xfId="0" applyNumberFormat="1" applyFont="1" applyFill="1" applyBorder="1" applyAlignment="1" applyProtection="1">
      <alignment horizontal="right" wrapText="1"/>
      <protection/>
    </xf>
    <xf numFmtId="0" fontId="18" fillId="0" borderId="62" xfId="0" applyNumberFormat="1" applyFont="1" applyFill="1" applyBorder="1" applyAlignment="1" applyProtection="1">
      <alignment horizontal="left" wrapText="1"/>
      <protection/>
    </xf>
    <xf numFmtId="0" fontId="40" fillId="0" borderId="63" xfId="0" applyNumberFormat="1" applyFont="1" applyFill="1" applyBorder="1" applyAlignment="1" applyProtection="1">
      <alignment wrapText="1"/>
      <protection/>
    </xf>
    <xf numFmtId="0" fontId="18" fillId="0" borderId="62" xfId="0" applyNumberFormat="1" applyFont="1" applyFill="1" applyBorder="1" applyAlignment="1" applyProtection="1" quotePrefix="1">
      <alignment horizontal="left" wrapText="1"/>
      <protection/>
    </xf>
    <xf numFmtId="0" fontId="1" fillId="0" borderId="63" xfId="0" applyNumberFormat="1" applyFont="1" applyFill="1" applyBorder="1" applyAlignment="1" applyProtection="1">
      <alignment wrapText="1"/>
      <protection/>
    </xf>
    <xf numFmtId="0" fontId="18" fillId="0" borderId="62" xfId="0" applyFont="1" applyBorder="1" applyAlignment="1" quotePrefix="1">
      <alignment horizontal="left"/>
    </xf>
    <xf numFmtId="0" fontId="1" fillId="0" borderId="6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9" fillId="0" borderId="62" xfId="0" applyNumberFormat="1" applyFont="1" applyFill="1" applyBorder="1" applyAlignment="1" applyProtection="1">
      <alignment horizontal="left" wrapText="1"/>
      <protection/>
    </xf>
    <xf numFmtId="0" fontId="39" fillId="0" borderId="63" xfId="0" applyNumberFormat="1" applyFont="1" applyFill="1" applyBorder="1" applyAlignment="1" applyProtection="1">
      <alignment wrapText="1"/>
      <protection/>
    </xf>
    <xf numFmtId="0" fontId="15" fillId="0" borderId="6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63" xfId="0" applyNumberFormat="1" applyFont="1" applyFill="1" applyBorder="1" applyAlignment="1" applyProtection="1">
      <alignment horizontal="left" vertical="top" wrapText="1"/>
      <protection/>
    </xf>
    <xf numFmtId="0" fontId="0" fillId="0" borderId="63" xfId="0" applyBorder="1" applyAlignment="1">
      <alignment vertical="top" wrapText="1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8" fillId="0" borderId="63" xfId="0" applyNumberFormat="1" applyFont="1" applyFill="1" applyBorder="1" applyAlignment="1" applyProtection="1">
      <alignment horizontal="left" wrapText="1"/>
      <protection/>
    </xf>
    <xf numFmtId="0" fontId="18" fillId="0" borderId="65" xfId="0" applyNumberFormat="1" applyFont="1" applyFill="1" applyBorder="1" applyAlignment="1" applyProtection="1">
      <alignment horizontal="left" wrapText="1"/>
      <protection/>
    </xf>
    <xf numFmtId="3" fontId="22" fillId="0" borderId="37" xfId="0" applyNumberFormat="1" applyFont="1" applyBorder="1" applyAlignment="1">
      <alignment horizontal="center"/>
    </xf>
    <xf numFmtId="0" fontId="16" fillId="0" borderId="66" xfId="0" applyNumberFormat="1" applyFont="1" applyFill="1" applyBorder="1" applyAlignment="1" applyProtection="1">
      <alignment horizontal="left" wrapText="1"/>
      <protection/>
    </xf>
    <xf numFmtId="0" fontId="18" fillId="0" borderId="37" xfId="0" applyFont="1" applyFill="1" applyBorder="1" applyAlignment="1">
      <alignment horizontal="center" vertical="center"/>
    </xf>
    <xf numFmtId="0" fontId="16" fillId="0" borderId="66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  <cellStyle name="Zarez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762000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668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152400</xdr:rowOff>
    </xdr:from>
    <xdr:to>
      <xdr:col>1</xdr:col>
      <xdr:colOff>9525</xdr:colOff>
      <xdr:row>3</xdr:row>
      <xdr:rowOff>733425</xdr:rowOff>
    </xdr:to>
    <xdr:sp>
      <xdr:nvSpPr>
        <xdr:cNvPr id="2" name="Line 2"/>
        <xdr:cNvSpPr>
          <a:spLocks/>
        </xdr:cNvSpPr>
      </xdr:nvSpPr>
      <xdr:spPr>
        <a:xfrm>
          <a:off x="47625" y="457200"/>
          <a:ext cx="10477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28</xdr:row>
      <xdr:rowOff>762000</xdr:rowOff>
    </xdr:to>
    <xdr:sp>
      <xdr:nvSpPr>
        <xdr:cNvPr id="3" name="Line 1"/>
        <xdr:cNvSpPr>
          <a:spLocks/>
        </xdr:cNvSpPr>
      </xdr:nvSpPr>
      <xdr:spPr>
        <a:xfrm>
          <a:off x="19050" y="7591425"/>
          <a:ext cx="10668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28</xdr:row>
      <xdr:rowOff>762000</xdr:rowOff>
    </xdr:to>
    <xdr:sp>
      <xdr:nvSpPr>
        <xdr:cNvPr id="4" name="Line 2"/>
        <xdr:cNvSpPr>
          <a:spLocks/>
        </xdr:cNvSpPr>
      </xdr:nvSpPr>
      <xdr:spPr>
        <a:xfrm>
          <a:off x="9525" y="7591425"/>
          <a:ext cx="10477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1</xdr:col>
      <xdr:colOff>0</xdr:colOff>
      <xdr:row>50</xdr:row>
      <xdr:rowOff>762000</xdr:rowOff>
    </xdr:to>
    <xdr:sp>
      <xdr:nvSpPr>
        <xdr:cNvPr id="5" name="Line 1"/>
        <xdr:cNvSpPr>
          <a:spLocks/>
        </xdr:cNvSpPr>
      </xdr:nvSpPr>
      <xdr:spPr>
        <a:xfrm>
          <a:off x="19050" y="13573125"/>
          <a:ext cx="106680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0</xdr:col>
      <xdr:colOff>1057275</xdr:colOff>
      <xdr:row>50</xdr:row>
      <xdr:rowOff>762000</xdr:rowOff>
    </xdr:to>
    <xdr:sp>
      <xdr:nvSpPr>
        <xdr:cNvPr id="6" name="Line 2"/>
        <xdr:cNvSpPr>
          <a:spLocks/>
        </xdr:cNvSpPr>
      </xdr:nvSpPr>
      <xdr:spPr>
        <a:xfrm>
          <a:off x="9525" y="13573125"/>
          <a:ext cx="1047750" cy="1047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3">
      <selection activeCell="A16" sqref="A16:E16"/>
    </sheetView>
  </sheetViews>
  <sheetFormatPr defaultColWidth="9.140625" defaultRowHeight="12.75"/>
  <cols>
    <col min="5" max="5" width="30.28125" style="0" customWidth="1"/>
    <col min="6" max="6" width="15.7109375" style="0" customWidth="1"/>
    <col min="7" max="7" width="16.421875" style="0" customWidth="1"/>
    <col min="8" max="8" width="17.00390625" style="0" customWidth="1"/>
  </cols>
  <sheetData>
    <row r="1" spans="1:8" ht="56.25" customHeight="1">
      <c r="A1" s="219" t="s">
        <v>201</v>
      </c>
      <c r="B1" s="219"/>
      <c r="C1" s="219"/>
      <c r="D1" s="219"/>
      <c r="E1" s="219"/>
      <c r="F1" s="219"/>
      <c r="G1" s="219"/>
      <c r="H1" s="219"/>
    </row>
    <row r="2" spans="1:8" ht="18">
      <c r="A2" s="219" t="s">
        <v>202</v>
      </c>
      <c r="B2" s="219"/>
      <c r="C2" s="219"/>
      <c r="D2" s="219"/>
      <c r="E2" s="219"/>
      <c r="F2" s="219"/>
      <c r="G2" s="228"/>
      <c r="H2" s="228"/>
    </row>
    <row r="3" spans="1:8" ht="18">
      <c r="A3" s="219"/>
      <c r="B3" s="219"/>
      <c r="C3" s="219"/>
      <c r="D3" s="219"/>
      <c r="E3" s="219"/>
      <c r="F3" s="219"/>
      <c r="G3" s="219"/>
      <c r="H3" s="221"/>
    </row>
    <row r="4" spans="1:8" ht="18">
      <c r="A4" s="190"/>
      <c r="B4" s="191"/>
      <c r="C4" s="191"/>
      <c r="D4" s="191"/>
      <c r="E4" s="191"/>
      <c r="F4" s="3"/>
      <c r="G4" s="3"/>
      <c r="H4" s="3"/>
    </row>
    <row r="5" spans="1:8" ht="26.25">
      <c r="A5" s="192"/>
      <c r="B5" s="193"/>
      <c r="C5" s="193"/>
      <c r="D5" s="194"/>
      <c r="E5" s="195"/>
      <c r="F5" s="196" t="s">
        <v>203</v>
      </c>
      <c r="G5" s="196" t="s">
        <v>204</v>
      </c>
      <c r="H5" s="197" t="s">
        <v>205</v>
      </c>
    </row>
    <row r="6" spans="1:8" ht="21.75" customHeight="1">
      <c r="A6" s="213" t="s">
        <v>206</v>
      </c>
      <c r="B6" s="229"/>
      <c r="C6" s="229"/>
      <c r="D6" s="229"/>
      <c r="E6" s="230"/>
      <c r="F6" s="199">
        <v>9057426</v>
      </c>
      <c r="G6" s="199">
        <v>9057426</v>
      </c>
      <c r="H6" s="199">
        <v>9057426</v>
      </c>
    </row>
    <row r="7" spans="1:8" ht="22.5" customHeight="1">
      <c r="A7" s="213" t="s">
        <v>207</v>
      </c>
      <c r="B7" s="214"/>
      <c r="C7" s="214"/>
      <c r="D7" s="214"/>
      <c r="E7" s="218"/>
      <c r="F7" s="200">
        <v>9052426</v>
      </c>
      <c r="G7" s="200">
        <v>9052426</v>
      </c>
      <c r="H7" s="200">
        <v>9052426</v>
      </c>
    </row>
    <row r="8" spans="1:8" ht="22.5" customHeight="1">
      <c r="A8" s="217" t="s">
        <v>208</v>
      </c>
      <c r="B8" s="218"/>
      <c r="C8" s="218"/>
      <c r="D8" s="218"/>
      <c r="E8" s="218"/>
      <c r="F8" s="200">
        <v>5000</v>
      </c>
      <c r="G8" s="200">
        <v>5000</v>
      </c>
      <c r="H8" s="200">
        <v>5000</v>
      </c>
    </row>
    <row r="9" spans="1:8" ht="24" customHeight="1">
      <c r="A9" s="201" t="s">
        <v>209</v>
      </c>
      <c r="B9" s="198"/>
      <c r="C9" s="198"/>
      <c r="D9" s="198"/>
      <c r="E9" s="198"/>
      <c r="F9" s="199">
        <v>9207426</v>
      </c>
      <c r="G9" s="199">
        <v>9057426</v>
      </c>
      <c r="H9" s="200">
        <v>9057426</v>
      </c>
    </row>
    <row r="10" spans="1:8" ht="20.25" customHeight="1">
      <c r="A10" s="215" t="s">
        <v>210</v>
      </c>
      <c r="B10" s="214"/>
      <c r="C10" s="214"/>
      <c r="D10" s="214"/>
      <c r="E10" s="216"/>
      <c r="F10" s="199">
        <v>8982344</v>
      </c>
      <c r="G10" s="199">
        <v>8832344</v>
      </c>
      <c r="H10" s="199">
        <v>8832344</v>
      </c>
    </row>
    <row r="11" spans="1:8" ht="22.5" customHeight="1">
      <c r="A11" s="217" t="s">
        <v>211</v>
      </c>
      <c r="B11" s="218"/>
      <c r="C11" s="218"/>
      <c r="D11" s="218"/>
      <c r="E11" s="218"/>
      <c r="F11" s="199">
        <v>225082</v>
      </c>
      <c r="G11" s="199">
        <v>225082</v>
      </c>
      <c r="H11" s="199">
        <v>225082</v>
      </c>
    </row>
    <row r="12" spans="1:8" ht="21.75" customHeight="1">
      <c r="A12" s="215" t="s">
        <v>212</v>
      </c>
      <c r="B12" s="214"/>
      <c r="C12" s="214"/>
      <c r="D12" s="214"/>
      <c r="E12" s="214"/>
      <c r="F12" s="202">
        <v>-150000</v>
      </c>
      <c r="G12" s="203">
        <v>0</v>
      </c>
      <c r="H12" s="203">
        <v>0</v>
      </c>
    </row>
    <row r="13" spans="1:8" ht="18">
      <c r="A13" s="219"/>
      <c r="B13" s="220"/>
      <c r="C13" s="220"/>
      <c r="D13" s="220"/>
      <c r="E13" s="220"/>
      <c r="F13" s="221"/>
      <c r="G13" s="221"/>
      <c r="H13" s="221"/>
    </row>
    <row r="14" spans="1:8" ht="26.25">
      <c r="A14" s="192"/>
      <c r="B14" s="193"/>
      <c r="C14" s="193"/>
      <c r="D14" s="194"/>
      <c r="E14" s="195"/>
      <c r="F14" s="196" t="s">
        <v>203</v>
      </c>
      <c r="G14" s="196" t="s">
        <v>204</v>
      </c>
      <c r="H14" s="197" t="s">
        <v>205</v>
      </c>
    </row>
    <row r="15" spans="1:8" ht="31.5" customHeight="1">
      <c r="A15" s="222" t="s">
        <v>213</v>
      </c>
      <c r="B15" s="223"/>
      <c r="C15" s="223"/>
      <c r="D15" s="223"/>
      <c r="E15" s="224"/>
      <c r="F15" s="205">
        <v>150000</v>
      </c>
      <c r="G15" s="205">
        <v>0</v>
      </c>
      <c r="H15" s="203">
        <v>0</v>
      </c>
    </row>
    <row r="16" spans="1:8" ht="33.75" customHeight="1">
      <c r="A16" s="226" t="s">
        <v>218</v>
      </c>
      <c r="B16" s="227"/>
      <c r="C16" s="227"/>
      <c r="D16" s="227"/>
      <c r="E16" s="227"/>
      <c r="F16" s="206">
        <v>150000</v>
      </c>
      <c r="G16" s="206">
        <v>0</v>
      </c>
      <c r="H16" s="212">
        <v>0</v>
      </c>
    </row>
    <row r="17" spans="1:8" ht="18">
      <c r="A17" s="225"/>
      <c r="B17" s="220"/>
      <c r="C17" s="220"/>
      <c r="D17" s="220"/>
      <c r="E17" s="220"/>
      <c r="F17" s="221"/>
      <c r="G17" s="221"/>
      <c r="H17" s="221"/>
    </row>
    <row r="18" spans="1:8" ht="32.25" customHeight="1">
      <c r="A18" s="192"/>
      <c r="B18" s="193"/>
      <c r="C18" s="193"/>
      <c r="D18" s="194"/>
      <c r="E18" s="195"/>
      <c r="F18" s="196" t="s">
        <v>203</v>
      </c>
      <c r="G18" s="196" t="s">
        <v>204</v>
      </c>
      <c r="H18" s="197" t="s">
        <v>205</v>
      </c>
    </row>
    <row r="19" spans="1:8" ht="34.5" customHeight="1">
      <c r="A19" s="213" t="s">
        <v>214</v>
      </c>
      <c r="B19" s="214"/>
      <c r="C19" s="214"/>
      <c r="D19" s="214"/>
      <c r="E19" s="214"/>
      <c r="F19" s="206"/>
      <c r="G19" s="206"/>
      <c r="H19" s="206"/>
    </row>
    <row r="20" spans="1:8" ht="15.75">
      <c r="A20" s="213" t="s">
        <v>215</v>
      </c>
      <c r="B20" s="214"/>
      <c r="C20" s="214"/>
      <c r="D20" s="214"/>
      <c r="E20" s="214"/>
      <c r="F20" s="206"/>
      <c r="G20" s="206"/>
      <c r="H20" s="206"/>
    </row>
    <row r="21" spans="1:8" ht="15.75">
      <c r="A21" s="215" t="s">
        <v>216</v>
      </c>
      <c r="B21" s="214"/>
      <c r="C21" s="214"/>
      <c r="D21" s="214"/>
      <c r="E21" s="214"/>
      <c r="F21" s="206"/>
      <c r="G21" s="206"/>
      <c r="H21" s="206"/>
    </row>
    <row r="22" spans="1:8" ht="18">
      <c r="A22" s="207"/>
      <c r="B22" s="208"/>
      <c r="C22" s="204"/>
      <c r="D22" s="209"/>
      <c r="E22" s="208"/>
      <c r="F22" s="210"/>
      <c r="G22" s="210"/>
      <c r="H22" s="210"/>
    </row>
    <row r="23" spans="1:8" ht="15.75">
      <c r="A23" s="215" t="s">
        <v>217</v>
      </c>
      <c r="B23" s="214"/>
      <c r="C23" s="214"/>
      <c r="D23" s="214"/>
      <c r="E23" s="214"/>
      <c r="F23" s="206"/>
      <c r="G23" s="206"/>
      <c r="H23" s="206"/>
    </row>
    <row r="24" spans="1:8" ht="18">
      <c r="A24" s="211"/>
      <c r="B24" s="191"/>
      <c r="C24" s="191"/>
      <c r="D24" s="191"/>
      <c r="E24" s="191"/>
      <c r="F24" s="90"/>
      <c r="G24" s="90"/>
      <c r="H24" s="90"/>
    </row>
  </sheetData>
  <sheetProtection/>
  <mergeCells count="17">
    <mergeCell ref="A16:E16"/>
    <mergeCell ref="A1:H1"/>
    <mergeCell ref="A2:H2"/>
    <mergeCell ref="A3:H3"/>
    <mergeCell ref="A6:E6"/>
    <mergeCell ref="A7:E7"/>
    <mergeCell ref="A8:E8"/>
    <mergeCell ref="A19:E19"/>
    <mergeCell ref="A20:E20"/>
    <mergeCell ref="A21:E21"/>
    <mergeCell ref="A23:E23"/>
    <mergeCell ref="A10:E10"/>
    <mergeCell ref="A11:E11"/>
    <mergeCell ref="A12:E12"/>
    <mergeCell ref="A13:H13"/>
    <mergeCell ref="A15:E15"/>
    <mergeCell ref="A17:H17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view="pageBreakPreview" zoomScaleSheetLayoutView="100" zoomScalePageLayoutView="0" workbookViewId="0" topLeftCell="A49">
      <selection activeCell="G59" sqref="G59"/>
    </sheetView>
  </sheetViews>
  <sheetFormatPr defaultColWidth="11.421875" defaultRowHeight="12.75"/>
  <cols>
    <col min="1" max="1" width="16.28125" style="1" customWidth="1"/>
    <col min="2" max="3" width="14.28125" style="1" customWidth="1"/>
    <col min="4" max="4" width="17.57421875" style="2" customWidth="1"/>
    <col min="5" max="5" width="14.57421875" style="3" customWidth="1"/>
    <col min="6" max="6" width="14.28125" style="3" customWidth="1"/>
    <col min="7" max="8" width="17.57421875" style="3" customWidth="1"/>
    <col min="9" max="9" width="14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</row>
    <row r="2" spans="1:9" s="5" customFormat="1" ht="12.75">
      <c r="A2" s="4"/>
      <c r="I2" s="6" t="s">
        <v>1</v>
      </c>
    </row>
    <row r="3" spans="1:9" s="5" customFormat="1" ht="24">
      <c r="A3" s="7" t="s">
        <v>2</v>
      </c>
      <c r="B3" s="233" t="s">
        <v>159</v>
      </c>
      <c r="C3" s="233"/>
      <c r="D3" s="233"/>
      <c r="E3" s="233"/>
      <c r="F3" s="233"/>
      <c r="G3" s="233"/>
      <c r="H3" s="233"/>
      <c r="I3" s="233"/>
    </row>
    <row r="4" spans="1:9" s="5" customFormat="1" ht="60">
      <c r="A4" s="8" t="s">
        <v>3</v>
      </c>
      <c r="B4" s="9" t="s">
        <v>4</v>
      </c>
      <c r="C4" s="10" t="s">
        <v>5</v>
      </c>
      <c r="D4" s="10" t="s">
        <v>6</v>
      </c>
      <c r="E4" s="10" t="s">
        <v>106</v>
      </c>
      <c r="F4" s="10" t="s">
        <v>7</v>
      </c>
      <c r="G4" s="10" t="s">
        <v>8</v>
      </c>
      <c r="H4" s="11" t="s">
        <v>9</v>
      </c>
      <c r="I4" s="12" t="s">
        <v>10</v>
      </c>
    </row>
    <row r="5" spans="1:9" s="5" customFormat="1" ht="19.5">
      <c r="A5" s="13" t="s">
        <v>133</v>
      </c>
      <c r="B5" s="14"/>
      <c r="C5" s="15"/>
      <c r="D5" s="15"/>
      <c r="E5" s="16"/>
      <c r="F5" s="15"/>
      <c r="G5" s="15"/>
      <c r="H5" s="17"/>
      <c r="I5" s="18"/>
    </row>
    <row r="6" spans="1:9" s="5" customFormat="1" ht="28.5" customHeight="1">
      <c r="A6" s="19" t="s">
        <v>134</v>
      </c>
      <c r="B6" s="20"/>
      <c r="C6" s="21"/>
      <c r="D6" s="22"/>
      <c r="E6" s="22"/>
      <c r="F6" s="22"/>
      <c r="G6" s="22"/>
      <c r="H6" s="23"/>
      <c r="I6" s="24"/>
    </row>
    <row r="7" spans="1:9" s="5" customFormat="1" ht="24" customHeight="1">
      <c r="A7" s="19" t="s">
        <v>124</v>
      </c>
      <c r="B7" s="20"/>
      <c r="C7" s="25"/>
      <c r="D7" s="26">
        <v>556962</v>
      </c>
      <c r="E7" s="22"/>
      <c r="F7" s="22"/>
      <c r="G7" s="22"/>
      <c r="H7" s="23"/>
      <c r="I7" s="24"/>
    </row>
    <row r="8" spans="1:9" s="5" customFormat="1" ht="19.5" customHeight="1">
      <c r="A8" s="19" t="s">
        <v>125</v>
      </c>
      <c r="B8" s="20"/>
      <c r="C8" s="25"/>
      <c r="D8" s="26"/>
      <c r="E8" s="22"/>
      <c r="F8" s="22"/>
      <c r="G8" s="22">
        <v>30000</v>
      </c>
      <c r="H8" s="23"/>
      <c r="I8" s="24"/>
    </row>
    <row r="9" spans="1:9" s="5" customFormat="1" ht="22.5" customHeight="1">
      <c r="A9" s="19" t="s">
        <v>129</v>
      </c>
      <c r="B9" s="20"/>
      <c r="C9" s="25"/>
      <c r="D9" s="26">
        <v>14400</v>
      </c>
      <c r="E9" s="22"/>
      <c r="F9" s="22"/>
      <c r="G9" s="22"/>
      <c r="H9" s="23"/>
      <c r="I9" s="24"/>
    </row>
    <row r="10" spans="1:9" s="5" customFormat="1" ht="21" customHeight="1">
      <c r="A10" s="19" t="s">
        <v>130</v>
      </c>
      <c r="B10" s="20"/>
      <c r="C10" s="27"/>
      <c r="D10" s="26"/>
      <c r="E10" s="22"/>
      <c r="F10" s="22"/>
      <c r="G10" s="22"/>
      <c r="H10" s="23"/>
      <c r="I10" s="24"/>
    </row>
    <row r="11" spans="1:9" s="5" customFormat="1" ht="21" customHeight="1">
      <c r="A11" s="19" t="s">
        <v>131</v>
      </c>
      <c r="B11" s="20"/>
      <c r="C11" s="27"/>
      <c r="D11" s="26">
        <v>5000</v>
      </c>
      <c r="E11" s="22"/>
      <c r="F11" s="22"/>
      <c r="G11" s="22"/>
      <c r="H11" s="23"/>
      <c r="I11" s="24"/>
    </row>
    <row r="12" spans="1:9" s="5" customFormat="1" ht="28.5" customHeight="1">
      <c r="A12" s="19" t="s">
        <v>127</v>
      </c>
      <c r="B12" s="28"/>
      <c r="C12" s="27"/>
      <c r="D12" s="27"/>
      <c r="E12" s="27"/>
      <c r="F12" s="27"/>
      <c r="G12" s="27"/>
      <c r="H12" s="29"/>
      <c r="I12" s="30"/>
    </row>
    <row r="13" spans="1:9" s="5" customFormat="1" ht="28.5" customHeight="1">
      <c r="A13" s="19" t="s">
        <v>135</v>
      </c>
      <c r="B13" s="28"/>
      <c r="C13" s="27"/>
      <c r="D13" s="27"/>
      <c r="E13" s="27"/>
      <c r="F13" s="27"/>
      <c r="G13" s="27"/>
      <c r="H13" s="29"/>
      <c r="I13" s="30"/>
    </row>
    <row r="14" spans="1:9" s="5" customFormat="1" ht="24" customHeight="1">
      <c r="A14" s="19" t="s">
        <v>132</v>
      </c>
      <c r="B14" s="28"/>
      <c r="C14" s="27">
        <v>5000</v>
      </c>
      <c r="D14" s="27"/>
      <c r="E14" s="27"/>
      <c r="F14" s="27"/>
      <c r="G14" s="27"/>
      <c r="H14" s="29"/>
      <c r="I14" s="30"/>
    </row>
    <row r="15" spans="1:9" s="5" customFormat="1" ht="17.25" customHeight="1">
      <c r="A15" s="19" t="s">
        <v>136</v>
      </c>
      <c r="B15" s="28"/>
      <c r="C15" s="27"/>
      <c r="D15" s="27"/>
      <c r="E15" s="27"/>
      <c r="F15" s="27">
        <v>19000</v>
      </c>
      <c r="G15" s="27"/>
      <c r="H15" s="29"/>
      <c r="I15" s="30"/>
    </row>
    <row r="16" spans="1:9" s="5" customFormat="1" ht="17.25" customHeight="1">
      <c r="A16" s="171" t="s">
        <v>137</v>
      </c>
      <c r="B16" s="28"/>
      <c r="C16" s="27"/>
      <c r="D16" s="27"/>
      <c r="E16" s="27"/>
      <c r="F16" s="27">
        <v>30760</v>
      </c>
      <c r="G16" s="27"/>
      <c r="H16" s="29"/>
      <c r="I16" s="30"/>
    </row>
    <row r="17" spans="1:9" s="5" customFormat="1" ht="19.5">
      <c r="A17" s="19" t="s">
        <v>128</v>
      </c>
      <c r="B17" s="28"/>
      <c r="C17" s="27"/>
      <c r="D17" s="27"/>
      <c r="E17" s="27">
        <v>318000</v>
      </c>
      <c r="F17" s="27"/>
      <c r="G17" s="27"/>
      <c r="H17" s="29"/>
      <c r="I17" s="30"/>
    </row>
    <row r="18" spans="1:9" s="5" customFormat="1" ht="18.75" customHeight="1">
      <c r="A18" s="19" t="s">
        <v>162</v>
      </c>
      <c r="B18" s="28"/>
      <c r="C18" s="27"/>
      <c r="D18" s="27"/>
      <c r="E18" s="27">
        <v>14254</v>
      </c>
      <c r="F18" s="27"/>
      <c r="G18" s="27"/>
      <c r="H18" s="29"/>
      <c r="I18" s="30"/>
    </row>
    <row r="19" spans="1:9" s="5" customFormat="1" ht="19.5">
      <c r="A19" s="19" t="s">
        <v>161</v>
      </c>
      <c r="B19" s="28"/>
      <c r="C19" s="27"/>
      <c r="D19" s="27"/>
      <c r="E19" s="168">
        <v>75000</v>
      </c>
      <c r="F19" s="27"/>
      <c r="G19" s="27"/>
      <c r="H19" s="31"/>
      <c r="I19" s="30"/>
    </row>
    <row r="20" spans="1:9" s="5" customFormat="1" ht="19.5">
      <c r="A20" s="19" t="s">
        <v>138</v>
      </c>
      <c r="B20" s="28"/>
      <c r="C20" s="27"/>
      <c r="D20" s="27"/>
      <c r="E20" s="168">
        <v>6558000</v>
      </c>
      <c r="F20" s="27"/>
      <c r="G20" s="27"/>
      <c r="H20" s="31"/>
      <c r="I20" s="30"/>
    </row>
    <row r="21" spans="1:9" s="5" customFormat="1" ht="19.5">
      <c r="A21" s="19" t="s">
        <v>149</v>
      </c>
      <c r="B21" s="28">
        <v>623880</v>
      </c>
      <c r="C21" s="27"/>
      <c r="D21" s="27"/>
      <c r="E21" s="27"/>
      <c r="F21" s="27"/>
      <c r="G21" s="27"/>
      <c r="H21" s="29"/>
      <c r="I21" s="30"/>
    </row>
    <row r="22" spans="1:9" s="5" customFormat="1" ht="19.5">
      <c r="A22" s="19" t="s">
        <v>148</v>
      </c>
      <c r="B22" s="28">
        <v>647170</v>
      </c>
      <c r="C22" s="27"/>
      <c r="D22" s="27"/>
      <c r="E22" s="27">
        <v>155000</v>
      </c>
      <c r="F22" s="27"/>
      <c r="G22" s="27"/>
      <c r="H22" s="29"/>
      <c r="I22" s="30"/>
    </row>
    <row r="23" spans="1:9" s="5" customFormat="1" ht="19.5">
      <c r="A23" s="19" t="s">
        <v>126</v>
      </c>
      <c r="B23" s="28"/>
      <c r="C23" s="27"/>
      <c r="D23" s="27"/>
      <c r="E23" s="25"/>
      <c r="F23" s="27"/>
      <c r="G23" s="27">
        <v>5000</v>
      </c>
      <c r="H23" s="29"/>
      <c r="I23" s="30"/>
    </row>
    <row r="24" spans="1:9" s="5" customFormat="1" ht="9" customHeight="1">
      <c r="A24" s="32"/>
      <c r="B24" s="33"/>
      <c r="C24" s="34"/>
      <c r="D24" s="34"/>
      <c r="E24" s="34"/>
      <c r="F24" s="34"/>
      <c r="G24" s="34"/>
      <c r="H24" s="35"/>
      <c r="I24" s="36"/>
    </row>
    <row r="25" spans="1:9" s="5" customFormat="1" ht="24" customHeight="1">
      <c r="A25" s="37" t="s">
        <v>11</v>
      </c>
      <c r="B25" s="38">
        <f aca="true" t="shared" si="0" ref="B25:I25">SUM(B5:B24)</f>
        <v>1271050</v>
      </c>
      <c r="C25" s="38">
        <f t="shared" si="0"/>
        <v>5000</v>
      </c>
      <c r="D25" s="38">
        <f t="shared" si="0"/>
        <v>576362</v>
      </c>
      <c r="E25" s="38">
        <f t="shared" si="0"/>
        <v>7120254</v>
      </c>
      <c r="F25" s="38">
        <f t="shared" si="0"/>
        <v>49760</v>
      </c>
      <c r="G25" s="38">
        <f t="shared" si="0"/>
        <v>35000</v>
      </c>
      <c r="H25" s="38">
        <f t="shared" si="0"/>
        <v>0</v>
      </c>
      <c r="I25" s="39">
        <f t="shared" si="0"/>
        <v>0</v>
      </c>
    </row>
    <row r="26" spans="1:9" s="5" customFormat="1" ht="22.5" customHeight="1">
      <c r="A26" s="37" t="s">
        <v>160</v>
      </c>
      <c r="B26" s="231">
        <f>B25+C25+D25+E25+F25+G25+I25+H25</f>
        <v>9057426</v>
      </c>
      <c r="C26" s="231"/>
      <c r="D26" s="231"/>
      <c r="E26" s="231"/>
      <c r="F26" s="231"/>
      <c r="G26" s="231"/>
      <c r="H26" s="231"/>
      <c r="I26" s="231"/>
    </row>
    <row r="27" spans="1:9" ht="12.75">
      <c r="A27" s="40"/>
      <c r="B27" s="40"/>
      <c r="C27" s="40"/>
      <c r="D27" s="41"/>
      <c r="E27" s="42"/>
      <c r="I27" s="6"/>
    </row>
    <row r="28" spans="1:9" ht="24" customHeight="1">
      <c r="A28" s="43" t="s">
        <v>2</v>
      </c>
      <c r="B28" s="233" t="s">
        <v>185</v>
      </c>
      <c r="C28" s="233"/>
      <c r="D28" s="233"/>
      <c r="E28" s="233"/>
      <c r="F28" s="233"/>
      <c r="G28" s="233"/>
      <c r="H28" s="233"/>
      <c r="I28" s="233"/>
    </row>
    <row r="29" spans="1:9" ht="60">
      <c r="A29" s="44" t="s">
        <v>3</v>
      </c>
      <c r="B29" s="45" t="s">
        <v>4</v>
      </c>
      <c r="C29" s="46" t="s">
        <v>5</v>
      </c>
      <c r="D29" s="46" t="s">
        <v>6</v>
      </c>
      <c r="E29" s="46" t="s">
        <v>110</v>
      </c>
      <c r="F29" s="46" t="s">
        <v>7</v>
      </c>
      <c r="G29" s="46" t="s">
        <v>8</v>
      </c>
      <c r="H29" s="46" t="s">
        <v>9</v>
      </c>
      <c r="I29" s="47" t="s">
        <v>10</v>
      </c>
    </row>
    <row r="30" spans="1:9" ht="24.75" customHeight="1">
      <c r="A30" s="48" t="s">
        <v>109</v>
      </c>
      <c r="B30" s="49"/>
      <c r="C30" s="50"/>
      <c r="D30" s="51"/>
      <c r="E30" s="52"/>
      <c r="F30" s="49"/>
      <c r="G30" s="49"/>
      <c r="H30" s="49"/>
      <c r="I30" s="53"/>
    </row>
    <row r="31" spans="1:9" ht="24.75" customHeight="1">
      <c r="A31" s="54" t="s">
        <v>139</v>
      </c>
      <c r="B31" s="49"/>
      <c r="C31" s="50"/>
      <c r="D31" s="51"/>
      <c r="E31" s="52">
        <v>14254</v>
      </c>
      <c r="F31" s="49"/>
      <c r="G31" s="49"/>
      <c r="H31" s="49"/>
      <c r="I31" s="53"/>
    </row>
    <row r="32" spans="1:9" ht="24.75" customHeight="1">
      <c r="A32" s="54" t="s">
        <v>150</v>
      </c>
      <c r="B32" s="49"/>
      <c r="C32" s="50"/>
      <c r="D32" s="51"/>
      <c r="E32" s="52">
        <v>75000</v>
      </c>
      <c r="F32" s="49"/>
      <c r="G32" s="49"/>
      <c r="H32" s="49"/>
      <c r="I32" s="53"/>
    </row>
    <row r="33" spans="1:9" ht="24.75" customHeight="1">
      <c r="A33" s="54" t="s">
        <v>147</v>
      </c>
      <c r="B33" s="49"/>
      <c r="C33" s="50"/>
      <c r="D33" s="51"/>
      <c r="E33" s="52">
        <v>318000</v>
      </c>
      <c r="F33" s="49"/>
      <c r="G33" s="49"/>
      <c r="H33" s="49"/>
      <c r="I33" s="53"/>
    </row>
    <row r="34" spans="1:9" ht="24.75" customHeight="1">
      <c r="A34" s="54" t="s">
        <v>147</v>
      </c>
      <c r="B34" s="49"/>
      <c r="C34" s="50"/>
      <c r="D34" s="51"/>
      <c r="E34" s="52">
        <v>6558000</v>
      </c>
      <c r="F34" s="49"/>
      <c r="G34" s="49"/>
      <c r="H34" s="49"/>
      <c r="I34" s="53"/>
    </row>
    <row r="35" spans="1:9" ht="24.75" customHeight="1">
      <c r="A35" s="54" t="s">
        <v>145</v>
      </c>
      <c r="B35" s="49"/>
      <c r="C35" s="50"/>
      <c r="D35" s="172">
        <v>14400</v>
      </c>
      <c r="E35" s="52"/>
      <c r="F35" s="49"/>
      <c r="G35" s="49"/>
      <c r="H35" s="49"/>
      <c r="I35" s="53"/>
    </row>
    <row r="36" spans="1:9" ht="19.5">
      <c r="A36" s="54" t="s">
        <v>111</v>
      </c>
      <c r="B36" s="55"/>
      <c r="C36" s="22"/>
      <c r="D36" s="55"/>
      <c r="E36" s="55"/>
      <c r="F36" s="55"/>
      <c r="G36" s="55"/>
      <c r="H36" s="55"/>
      <c r="I36" s="56"/>
    </row>
    <row r="37" spans="1:9" ht="19.5">
      <c r="A37" s="57" t="s">
        <v>142</v>
      </c>
      <c r="B37" s="55"/>
      <c r="C37" s="27"/>
      <c r="D37" s="26"/>
      <c r="E37" s="55"/>
      <c r="F37" s="55"/>
      <c r="G37" s="55">
        <v>30000</v>
      </c>
      <c r="H37" s="55"/>
      <c r="I37" s="56"/>
    </row>
    <row r="38" spans="1:9" ht="19.5">
      <c r="A38" s="57" t="s">
        <v>143</v>
      </c>
      <c r="B38" s="55"/>
      <c r="C38" s="27"/>
      <c r="D38" s="26"/>
      <c r="E38" s="55"/>
      <c r="F38" s="55"/>
      <c r="G38" s="55"/>
      <c r="H38" s="55"/>
      <c r="I38" s="56"/>
    </row>
    <row r="39" spans="1:9" ht="12.75">
      <c r="A39" s="57" t="s">
        <v>144</v>
      </c>
      <c r="B39" s="55"/>
      <c r="C39" s="27"/>
      <c r="D39" s="26">
        <v>556962</v>
      </c>
      <c r="E39" s="55"/>
      <c r="F39" s="55"/>
      <c r="G39" s="55"/>
      <c r="H39" s="55"/>
      <c r="I39" s="56"/>
    </row>
    <row r="40" spans="1:9" ht="12.75">
      <c r="A40" s="57" t="s">
        <v>146</v>
      </c>
      <c r="B40" s="55"/>
      <c r="C40" s="27"/>
      <c r="D40" s="26">
        <v>5000</v>
      </c>
      <c r="E40" s="55"/>
      <c r="F40" s="55"/>
      <c r="G40" s="55"/>
      <c r="H40" s="55"/>
      <c r="I40" s="56"/>
    </row>
    <row r="41" spans="1:9" ht="19.5">
      <c r="A41" s="57" t="s">
        <v>107</v>
      </c>
      <c r="B41" s="55"/>
      <c r="C41" s="55">
        <v>5000</v>
      </c>
      <c r="D41" s="55"/>
      <c r="E41" s="55"/>
      <c r="F41" s="55"/>
      <c r="G41" s="55"/>
      <c r="H41" s="55"/>
      <c r="I41" s="56"/>
    </row>
    <row r="42" spans="1:9" ht="12.75">
      <c r="A42" s="57" t="s">
        <v>140</v>
      </c>
      <c r="B42" s="55"/>
      <c r="C42" s="55"/>
      <c r="D42" s="55"/>
      <c r="E42" s="55"/>
      <c r="F42" s="55">
        <v>19000</v>
      </c>
      <c r="G42" s="55"/>
      <c r="H42" s="55"/>
      <c r="I42" s="56"/>
    </row>
    <row r="43" spans="1:9" ht="12.75">
      <c r="A43" s="57" t="s">
        <v>141</v>
      </c>
      <c r="B43" s="55"/>
      <c r="C43" s="55"/>
      <c r="D43" s="55"/>
      <c r="E43" s="55"/>
      <c r="F43" s="55">
        <v>30760</v>
      </c>
      <c r="G43" s="55"/>
      <c r="H43" s="55"/>
      <c r="I43" s="56"/>
    </row>
    <row r="44" spans="1:9" ht="22.5" customHeight="1">
      <c r="A44" s="19" t="s">
        <v>108</v>
      </c>
      <c r="B44" s="55">
        <v>1271050</v>
      </c>
      <c r="C44" s="55"/>
      <c r="D44" s="55"/>
      <c r="E44" s="55">
        <v>155000</v>
      </c>
      <c r="F44" s="55"/>
      <c r="G44" s="55"/>
      <c r="H44" s="55"/>
      <c r="I44" s="56"/>
    </row>
    <row r="45" spans="1:9" ht="19.5">
      <c r="A45" s="57" t="s">
        <v>112</v>
      </c>
      <c r="B45" s="55"/>
      <c r="C45" s="55"/>
      <c r="D45" s="55"/>
      <c r="E45" s="55"/>
      <c r="F45" s="55"/>
      <c r="G45" s="55">
        <v>5000</v>
      </c>
      <c r="H45" s="55"/>
      <c r="I45" s="56"/>
    </row>
    <row r="46" spans="1:9" ht="8.25" customHeight="1">
      <c r="A46" s="58"/>
      <c r="B46" s="59"/>
      <c r="C46" s="60"/>
      <c r="D46" s="60"/>
      <c r="E46" s="60"/>
      <c r="F46" s="60"/>
      <c r="G46" s="61"/>
      <c r="H46" s="61"/>
      <c r="I46" s="62"/>
    </row>
    <row r="47" spans="1:9" s="5" customFormat="1" ht="22.5" customHeight="1">
      <c r="A47" s="37" t="s">
        <v>11</v>
      </c>
      <c r="B47" s="63">
        <f aca="true" t="shared" si="1" ref="B47:I47">SUM(B30:B46)</f>
        <v>1271050</v>
      </c>
      <c r="C47" s="63">
        <f t="shared" si="1"/>
        <v>5000</v>
      </c>
      <c r="D47" s="63">
        <f t="shared" si="1"/>
        <v>576362</v>
      </c>
      <c r="E47" s="63">
        <f t="shared" si="1"/>
        <v>7120254</v>
      </c>
      <c r="F47" s="63">
        <f t="shared" si="1"/>
        <v>49760</v>
      </c>
      <c r="G47" s="63">
        <f t="shared" si="1"/>
        <v>35000</v>
      </c>
      <c r="H47" s="63">
        <f t="shared" si="1"/>
        <v>0</v>
      </c>
      <c r="I47" s="64">
        <f t="shared" si="1"/>
        <v>0</v>
      </c>
    </row>
    <row r="48" spans="1:9" s="5" customFormat="1" ht="24" customHeight="1">
      <c r="A48" s="37" t="s">
        <v>186</v>
      </c>
      <c r="B48" s="231">
        <f>B47+C47+D47+E47+F47+G47+I47+H47</f>
        <v>9057426</v>
      </c>
      <c r="C48" s="231"/>
      <c r="D48" s="231"/>
      <c r="E48" s="231"/>
      <c r="F48" s="231"/>
      <c r="G48" s="231"/>
      <c r="H48" s="231"/>
      <c r="I48" s="231"/>
    </row>
    <row r="49" spans="4:5" ht="12.75">
      <c r="D49" s="65"/>
      <c r="E49" s="66"/>
    </row>
    <row r="50" spans="1:9" ht="24">
      <c r="A50" s="43" t="s">
        <v>2</v>
      </c>
      <c r="B50" s="233" t="s">
        <v>197</v>
      </c>
      <c r="C50" s="233"/>
      <c r="D50" s="233"/>
      <c r="E50" s="233"/>
      <c r="F50" s="233"/>
      <c r="G50" s="233"/>
      <c r="H50" s="233"/>
      <c r="I50" s="233"/>
    </row>
    <row r="51" spans="1:9" ht="60" customHeight="1">
      <c r="A51" s="44" t="s">
        <v>3</v>
      </c>
      <c r="B51" s="45" t="s">
        <v>4</v>
      </c>
      <c r="C51" s="46" t="s">
        <v>5</v>
      </c>
      <c r="D51" s="46" t="s">
        <v>6</v>
      </c>
      <c r="E51" s="46" t="s">
        <v>110</v>
      </c>
      <c r="F51" s="46" t="s">
        <v>7</v>
      </c>
      <c r="G51" s="46" t="s">
        <v>8</v>
      </c>
      <c r="H51" s="46" t="s">
        <v>9</v>
      </c>
      <c r="I51" s="47" t="s">
        <v>10</v>
      </c>
    </row>
    <row r="52" spans="1:9" ht="21" customHeight="1">
      <c r="A52" s="48" t="s">
        <v>109</v>
      </c>
      <c r="B52" s="49"/>
      <c r="C52" s="50"/>
      <c r="D52" s="51"/>
      <c r="E52" s="52"/>
      <c r="F52" s="49"/>
      <c r="G52" s="49"/>
      <c r="H52" s="49"/>
      <c r="I52" s="53"/>
    </row>
    <row r="53" spans="1:9" ht="18" customHeight="1">
      <c r="A53" s="54" t="s">
        <v>139</v>
      </c>
      <c r="B53" s="55"/>
      <c r="C53" s="22"/>
      <c r="D53" s="55"/>
      <c r="E53" s="52">
        <v>14254</v>
      </c>
      <c r="F53" s="55"/>
      <c r="G53" s="55"/>
      <c r="H53" s="55"/>
      <c r="I53" s="56"/>
    </row>
    <row r="54" spans="1:9" ht="12.75">
      <c r="A54" s="54" t="s">
        <v>150</v>
      </c>
      <c r="B54" s="55"/>
      <c r="C54" s="27"/>
      <c r="D54" s="55"/>
      <c r="E54" s="52">
        <v>75000</v>
      </c>
      <c r="F54" s="55"/>
      <c r="G54" s="55"/>
      <c r="H54" s="55"/>
      <c r="I54" s="56"/>
    </row>
    <row r="55" spans="1:9" ht="12.75">
      <c r="A55" s="54" t="s">
        <v>147</v>
      </c>
      <c r="B55" s="55"/>
      <c r="C55" s="55"/>
      <c r="D55" s="55"/>
      <c r="E55" s="55">
        <v>318000</v>
      </c>
      <c r="F55" s="55"/>
      <c r="G55" s="55"/>
      <c r="H55" s="55"/>
      <c r="I55" s="56"/>
    </row>
    <row r="56" spans="1:9" ht="21" customHeight="1">
      <c r="A56" s="54" t="s">
        <v>147</v>
      </c>
      <c r="B56" s="55"/>
      <c r="C56" s="55"/>
      <c r="D56" s="55"/>
      <c r="E56" s="52">
        <v>6558000</v>
      </c>
      <c r="F56" s="55"/>
      <c r="G56" s="55"/>
      <c r="H56" s="55"/>
      <c r="I56" s="56"/>
    </row>
    <row r="57" spans="1:9" ht="21" customHeight="1">
      <c r="A57" s="54" t="s">
        <v>145</v>
      </c>
      <c r="B57" s="55"/>
      <c r="C57" s="55"/>
      <c r="D57" s="172">
        <v>14400</v>
      </c>
      <c r="E57" s="52"/>
      <c r="F57" s="55"/>
      <c r="G57" s="55"/>
      <c r="H57" s="55"/>
      <c r="I57" s="56"/>
    </row>
    <row r="58" spans="1:9" ht="21" customHeight="1">
      <c r="A58" s="57" t="s">
        <v>142</v>
      </c>
      <c r="B58" s="55"/>
      <c r="C58" s="55"/>
      <c r="D58" s="55"/>
      <c r="E58" s="52"/>
      <c r="F58" s="55"/>
      <c r="G58" s="55">
        <v>30000</v>
      </c>
      <c r="H58" s="55"/>
      <c r="I58" s="56"/>
    </row>
    <row r="59" spans="1:9" ht="21" customHeight="1">
      <c r="A59" s="57" t="s">
        <v>143</v>
      </c>
      <c r="B59" s="55"/>
      <c r="C59" s="55"/>
      <c r="D59" s="55"/>
      <c r="E59" s="52"/>
      <c r="F59" s="55"/>
      <c r="G59" s="55"/>
      <c r="H59" s="55"/>
      <c r="I59" s="56"/>
    </row>
    <row r="60" spans="1:9" ht="21" customHeight="1">
      <c r="A60" s="57" t="s">
        <v>144</v>
      </c>
      <c r="B60" s="55"/>
      <c r="C60" s="55"/>
      <c r="D60" s="26">
        <v>556962</v>
      </c>
      <c r="E60" s="52"/>
      <c r="F60" s="55"/>
      <c r="G60" s="55"/>
      <c r="H60" s="55"/>
      <c r="I60" s="56"/>
    </row>
    <row r="61" spans="1:9" ht="21" customHeight="1">
      <c r="A61" s="57" t="s">
        <v>146</v>
      </c>
      <c r="B61" s="55"/>
      <c r="C61" s="55"/>
      <c r="D61" s="55">
        <v>5000</v>
      </c>
      <c r="E61" s="52"/>
      <c r="F61" s="55"/>
      <c r="G61" s="55"/>
      <c r="H61" s="55"/>
      <c r="I61" s="56"/>
    </row>
    <row r="62" spans="1:9" ht="21" customHeight="1">
      <c r="A62" s="57" t="s">
        <v>107</v>
      </c>
      <c r="B62" s="55"/>
      <c r="C62" s="55">
        <v>5000</v>
      </c>
      <c r="D62" s="55"/>
      <c r="E62" s="52"/>
      <c r="F62" s="55"/>
      <c r="G62" s="55"/>
      <c r="H62" s="55"/>
      <c r="I62" s="56"/>
    </row>
    <row r="63" spans="1:9" ht="21" customHeight="1">
      <c r="A63" s="57" t="s">
        <v>140</v>
      </c>
      <c r="B63" s="55"/>
      <c r="C63" s="55"/>
      <c r="D63" s="55"/>
      <c r="E63" s="52"/>
      <c r="F63" s="55">
        <v>19000</v>
      </c>
      <c r="G63" s="55"/>
      <c r="H63" s="55"/>
      <c r="I63" s="56"/>
    </row>
    <row r="64" spans="1:9" ht="21" customHeight="1">
      <c r="A64" s="57" t="s">
        <v>141</v>
      </c>
      <c r="B64" s="55"/>
      <c r="C64" s="55"/>
      <c r="D64" s="55"/>
      <c r="E64" s="52"/>
      <c r="F64" s="55">
        <v>30760</v>
      </c>
      <c r="G64" s="55"/>
      <c r="H64" s="55"/>
      <c r="I64" s="56"/>
    </row>
    <row r="65" spans="1:9" ht="19.5">
      <c r="A65" s="57" t="s">
        <v>12</v>
      </c>
      <c r="B65" s="55">
        <v>1271050</v>
      </c>
      <c r="C65" s="55"/>
      <c r="D65" s="55"/>
      <c r="E65" s="55">
        <v>155000</v>
      </c>
      <c r="F65" s="55"/>
      <c r="G65" s="55"/>
      <c r="H65" s="55"/>
      <c r="I65" s="56"/>
    </row>
    <row r="66" spans="1:9" ht="19.5" customHeight="1">
      <c r="A66" s="67" t="s">
        <v>112</v>
      </c>
      <c r="B66" s="59"/>
      <c r="C66" s="60"/>
      <c r="D66" s="60"/>
      <c r="E66" s="60"/>
      <c r="F66" s="60"/>
      <c r="G66" s="61">
        <v>5000</v>
      </c>
      <c r="H66" s="61"/>
      <c r="I66" s="62"/>
    </row>
    <row r="67" spans="1:9" s="5" customFormat="1" ht="24" customHeight="1">
      <c r="A67" s="37" t="s">
        <v>11</v>
      </c>
      <c r="B67" s="63">
        <f aca="true" t="shared" si="2" ref="B67:H67">SUM(B52:B66)</f>
        <v>1271050</v>
      </c>
      <c r="C67" s="63">
        <f t="shared" si="2"/>
        <v>5000</v>
      </c>
      <c r="D67" s="63">
        <f t="shared" si="2"/>
        <v>576362</v>
      </c>
      <c r="E67" s="63">
        <f t="shared" si="2"/>
        <v>7120254</v>
      </c>
      <c r="F67" s="63">
        <f t="shared" si="2"/>
        <v>49760</v>
      </c>
      <c r="G67" s="63">
        <f t="shared" si="2"/>
        <v>35000</v>
      </c>
      <c r="H67" s="63">
        <f t="shared" si="2"/>
        <v>0</v>
      </c>
      <c r="I67" s="64">
        <f>SUM(I52:I66)</f>
        <v>0</v>
      </c>
    </row>
    <row r="68" spans="1:9" s="5" customFormat="1" ht="23.25" customHeight="1">
      <c r="A68" s="37" t="s">
        <v>198</v>
      </c>
      <c r="B68" s="231">
        <f>B67+C67+D67+E67+F67+G67+I67+H67</f>
        <v>9057426</v>
      </c>
      <c r="C68" s="231"/>
      <c r="D68" s="231"/>
      <c r="E68" s="231"/>
      <c r="F68" s="231"/>
      <c r="G68" s="231"/>
      <c r="H68" s="231"/>
      <c r="I68" s="231"/>
    </row>
    <row r="69" spans="3:5" ht="13.5" customHeight="1">
      <c r="C69" s="68"/>
      <c r="D69" s="65"/>
      <c r="E69" s="69"/>
    </row>
    <row r="70" spans="3:5" ht="13.5" customHeight="1">
      <c r="C70" s="68"/>
      <c r="D70" s="70"/>
      <c r="E70" s="71"/>
    </row>
    <row r="71" spans="4:5" ht="13.5" customHeight="1">
      <c r="D71" s="65"/>
      <c r="E71" s="72"/>
    </row>
    <row r="72" spans="3:5" ht="28.5" customHeight="1">
      <c r="C72" s="68"/>
      <c r="D72" s="65"/>
      <c r="E72" s="73"/>
    </row>
    <row r="73" spans="3:5" ht="13.5" customHeight="1">
      <c r="C73" s="68"/>
      <c r="D73" s="65"/>
      <c r="E73" s="71"/>
    </row>
    <row r="74" spans="4:5" ht="13.5" customHeight="1">
      <c r="D74" s="65"/>
      <c r="E74" s="66"/>
    </row>
    <row r="75" spans="4:5" ht="13.5" customHeight="1">
      <c r="D75" s="65"/>
      <c r="E75" s="74"/>
    </row>
    <row r="76" spans="4:5" ht="13.5" customHeight="1">
      <c r="D76" s="65"/>
      <c r="E76" s="66"/>
    </row>
    <row r="77" spans="4:5" ht="22.5" customHeight="1">
      <c r="D77" s="65"/>
      <c r="E77" s="75"/>
    </row>
    <row r="78" spans="4:5" ht="13.5" customHeight="1">
      <c r="D78" s="65"/>
      <c r="E78" s="72"/>
    </row>
    <row r="79" spans="2:5" ht="13.5" customHeight="1">
      <c r="B79" s="68"/>
      <c r="D79" s="65"/>
      <c r="E79" s="76"/>
    </row>
    <row r="80" spans="3:5" ht="13.5" customHeight="1">
      <c r="C80" s="68"/>
      <c r="D80" s="65"/>
      <c r="E80" s="76"/>
    </row>
    <row r="81" spans="3:5" ht="13.5" customHeight="1">
      <c r="C81" s="68"/>
      <c r="D81" s="70"/>
      <c r="E81" s="71"/>
    </row>
    <row r="82" spans="4:5" ht="13.5" customHeight="1">
      <c r="D82" s="65"/>
      <c r="E82" s="66"/>
    </row>
    <row r="83" spans="2:5" ht="13.5" customHeight="1">
      <c r="B83" s="68"/>
      <c r="D83" s="65"/>
      <c r="E83" s="69"/>
    </row>
    <row r="84" spans="3:5" ht="13.5" customHeight="1">
      <c r="C84" s="68"/>
      <c r="D84" s="65"/>
      <c r="E84" s="76"/>
    </row>
    <row r="85" spans="3:5" ht="13.5" customHeight="1">
      <c r="C85" s="68"/>
      <c r="D85" s="70"/>
      <c r="E85" s="71"/>
    </row>
    <row r="86" spans="4:5" ht="13.5" customHeight="1">
      <c r="D86" s="65"/>
      <c r="E86" s="66"/>
    </row>
    <row r="87" spans="3:5" ht="13.5" customHeight="1">
      <c r="C87" s="68"/>
      <c r="D87" s="65"/>
      <c r="E87" s="76"/>
    </row>
    <row r="88" spans="4:5" ht="22.5" customHeight="1">
      <c r="D88" s="70"/>
      <c r="E88" s="75"/>
    </row>
    <row r="89" spans="4:5" ht="13.5" customHeight="1">
      <c r="D89" s="65"/>
      <c r="E89" s="66"/>
    </row>
    <row r="90" spans="4:5" ht="13.5" customHeight="1">
      <c r="D90" s="70"/>
      <c r="E90" s="71"/>
    </row>
    <row r="91" spans="4:5" ht="13.5" customHeight="1">
      <c r="D91" s="65"/>
      <c r="E91" s="66"/>
    </row>
    <row r="92" spans="4:5" ht="13.5" customHeight="1">
      <c r="D92" s="65"/>
      <c r="E92" s="66"/>
    </row>
    <row r="93" spans="1:5" ht="13.5" customHeight="1">
      <c r="A93" s="68"/>
      <c r="D93" s="77"/>
      <c r="E93" s="76"/>
    </row>
    <row r="94" spans="2:5" ht="13.5" customHeight="1">
      <c r="B94" s="68"/>
      <c r="C94" s="68"/>
      <c r="D94" s="78"/>
      <c r="E94" s="76"/>
    </row>
    <row r="95" spans="2:5" ht="13.5" customHeight="1">
      <c r="B95" s="68"/>
      <c r="C95" s="68"/>
      <c r="D95" s="78"/>
      <c r="E95" s="69"/>
    </row>
    <row r="96" spans="2:5" ht="13.5" customHeight="1">
      <c r="B96" s="68"/>
      <c r="C96" s="68"/>
      <c r="D96" s="70"/>
      <c r="E96" s="74"/>
    </row>
    <row r="97" spans="4:5" ht="12.75">
      <c r="D97" s="65"/>
      <c r="E97" s="66"/>
    </row>
    <row r="98" spans="2:5" ht="12.75">
      <c r="B98" s="68"/>
      <c r="D98" s="65"/>
      <c r="E98" s="76"/>
    </row>
    <row r="99" spans="3:5" ht="12.75">
      <c r="C99" s="68"/>
      <c r="D99" s="65"/>
      <c r="E99" s="69"/>
    </row>
    <row r="100" spans="3:5" ht="12.75">
      <c r="C100" s="68"/>
      <c r="D100" s="70"/>
      <c r="E100" s="71"/>
    </row>
    <row r="101" spans="4:5" ht="12.75">
      <c r="D101" s="65"/>
      <c r="E101" s="66"/>
    </row>
    <row r="102" spans="4:5" ht="12.75">
      <c r="D102" s="65"/>
      <c r="E102" s="66"/>
    </row>
    <row r="103" spans="4:5" ht="12.75">
      <c r="D103" s="79"/>
      <c r="E103" s="80"/>
    </row>
    <row r="104" spans="4:5" ht="12.75">
      <c r="D104" s="65"/>
      <c r="E104" s="66"/>
    </row>
    <row r="105" spans="4:5" ht="12.75">
      <c r="D105" s="65"/>
      <c r="E105" s="66"/>
    </row>
    <row r="106" spans="4:5" ht="12.75">
      <c r="D106" s="65"/>
      <c r="E106" s="66"/>
    </row>
    <row r="107" spans="4:5" ht="12.75">
      <c r="D107" s="70"/>
      <c r="E107" s="71"/>
    </row>
    <row r="108" spans="4:5" ht="12.75">
      <c r="D108" s="65"/>
      <c r="E108" s="66"/>
    </row>
    <row r="109" spans="4:5" ht="12.75">
      <c r="D109" s="70"/>
      <c r="E109" s="71"/>
    </row>
    <row r="110" spans="4:5" ht="12.75">
      <c r="D110" s="65"/>
      <c r="E110" s="66"/>
    </row>
    <row r="111" spans="4:5" ht="12.75">
      <c r="D111" s="65"/>
      <c r="E111" s="66"/>
    </row>
    <row r="112" spans="4:5" ht="12.75">
      <c r="D112" s="65"/>
      <c r="E112" s="66"/>
    </row>
    <row r="113" spans="4:5" ht="12.75">
      <c r="D113" s="65"/>
      <c r="E113" s="66"/>
    </row>
    <row r="114" spans="1:5" ht="28.5" customHeight="1">
      <c r="A114" s="81"/>
      <c r="B114" s="81"/>
      <c r="C114" s="81"/>
      <c r="D114" s="82"/>
      <c r="E114" s="83"/>
    </row>
    <row r="115" spans="3:5" ht="12.75">
      <c r="C115" s="68"/>
      <c r="D115" s="65"/>
      <c r="E115" s="69"/>
    </row>
    <row r="116" ht="12.75">
      <c r="E116" s="84"/>
    </row>
    <row r="117" spans="4:5" ht="12.75">
      <c r="D117" s="65"/>
      <c r="E117" s="66"/>
    </row>
    <row r="118" spans="4:5" ht="12.75">
      <c r="D118" s="79"/>
      <c r="E118" s="80"/>
    </row>
    <row r="119" spans="4:5" ht="12.75">
      <c r="D119" s="79"/>
      <c r="E119" s="80"/>
    </row>
    <row r="120" spans="4:5" ht="12.75">
      <c r="D120" s="65"/>
      <c r="E120" s="66"/>
    </row>
    <row r="121" spans="4:5" ht="12.75">
      <c r="D121" s="70"/>
      <c r="E121" s="71"/>
    </row>
    <row r="122" spans="4:5" ht="12.75">
      <c r="D122" s="65"/>
      <c r="E122" s="66"/>
    </row>
    <row r="123" spans="4:5" ht="12.75">
      <c r="D123" s="65"/>
      <c r="E123" s="66"/>
    </row>
    <row r="124" spans="4:5" ht="12.75">
      <c r="D124" s="70"/>
      <c r="E124" s="71"/>
    </row>
    <row r="125" spans="4:5" ht="12.75">
      <c r="D125" s="65"/>
      <c r="E125" s="66"/>
    </row>
    <row r="126" spans="4:5" ht="12.75">
      <c r="D126" s="79"/>
      <c r="E126" s="80"/>
    </row>
    <row r="127" spans="4:5" ht="12.75">
      <c r="D127" s="70"/>
      <c r="E127" s="84"/>
    </row>
    <row r="128" spans="4:5" ht="12.75">
      <c r="D128" s="65"/>
      <c r="E128" s="80"/>
    </row>
    <row r="129" spans="4:5" ht="12.75">
      <c r="D129" s="70"/>
      <c r="E129" s="71"/>
    </row>
    <row r="130" spans="4:5" ht="12.75">
      <c r="D130" s="65"/>
      <c r="E130" s="66"/>
    </row>
    <row r="131" spans="3:5" ht="12.75">
      <c r="C131" s="68"/>
      <c r="D131" s="65"/>
      <c r="E131" s="69"/>
    </row>
    <row r="132" spans="4:5" ht="12.75">
      <c r="D132" s="65"/>
      <c r="E132" s="71"/>
    </row>
    <row r="133" spans="4:5" ht="12.75">
      <c r="D133" s="65"/>
      <c r="E133" s="80"/>
    </row>
    <row r="134" spans="3:5" ht="12.75">
      <c r="C134" s="68"/>
      <c r="D134" s="65"/>
      <c r="E134" s="85"/>
    </row>
    <row r="135" spans="3:5" ht="12.75">
      <c r="C135" s="68"/>
      <c r="D135" s="70"/>
      <c r="E135" s="74"/>
    </row>
    <row r="136" spans="4:5" ht="12.75">
      <c r="D136" s="65"/>
      <c r="E136" s="66"/>
    </row>
    <row r="137" ht="12.75">
      <c r="E137" s="86"/>
    </row>
    <row r="138" spans="4:5" ht="11.25" customHeight="1">
      <c r="D138" s="79"/>
      <c r="E138" s="80"/>
    </row>
    <row r="139" spans="2:5" ht="24" customHeight="1">
      <c r="B139" s="68"/>
      <c r="D139" s="79"/>
      <c r="E139" s="87"/>
    </row>
    <row r="140" spans="3:5" ht="15" customHeight="1">
      <c r="C140" s="68"/>
      <c r="D140" s="79"/>
      <c r="E140" s="87"/>
    </row>
    <row r="141" ht="11.25" customHeight="1">
      <c r="E141" s="84"/>
    </row>
    <row r="142" spans="4:5" ht="12.75">
      <c r="D142" s="79"/>
      <c r="E142" s="80"/>
    </row>
    <row r="143" spans="2:5" ht="13.5" customHeight="1">
      <c r="B143" s="68"/>
      <c r="D143" s="79"/>
      <c r="E143" s="88"/>
    </row>
    <row r="144" spans="3:5" ht="12.75" customHeight="1">
      <c r="C144" s="68"/>
      <c r="D144" s="79"/>
      <c r="E144" s="69"/>
    </row>
    <row r="145" spans="3:5" ht="12.75" customHeight="1">
      <c r="C145" s="68"/>
      <c r="D145" s="70"/>
      <c r="E145" s="74"/>
    </row>
    <row r="146" spans="4:5" ht="12.75">
      <c r="D146" s="65"/>
      <c r="E146" s="66"/>
    </row>
    <row r="147" spans="3:5" ht="12.75">
      <c r="C147" s="68"/>
      <c r="D147" s="65"/>
      <c r="E147" s="85"/>
    </row>
    <row r="148" ht="12.75">
      <c r="E148" s="84"/>
    </row>
    <row r="149" spans="4:5" ht="12.75">
      <c r="D149" s="79"/>
      <c r="E149" s="80"/>
    </row>
    <row r="150" spans="4:5" ht="12.75">
      <c r="D150" s="65"/>
      <c r="E150" s="66"/>
    </row>
    <row r="151" spans="1:5" ht="19.5" customHeight="1">
      <c r="A151" s="89"/>
      <c r="B151" s="40"/>
      <c r="C151" s="40"/>
      <c r="D151" s="40"/>
      <c r="E151" s="76"/>
    </row>
    <row r="152" spans="1:5" ht="15" customHeight="1">
      <c r="A152" s="68"/>
      <c r="D152" s="77"/>
      <c r="E152" s="76"/>
    </row>
    <row r="153" spans="1:5" ht="12.75">
      <c r="A153" s="68"/>
      <c r="B153" s="68"/>
      <c r="D153" s="77"/>
      <c r="E153" s="69"/>
    </row>
    <row r="154" spans="3:5" ht="12.75">
      <c r="C154" s="68"/>
      <c r="D154" s="65"/>
      <c r="E154" s="76"/>
    </row>
    <row r="155" spans="4:5" ht="12.75">
      <c r="D155" s="70"/>
      <c r="E155" s="71"/>
    </row>
    <row r="156" spans="2:5" ht="12.75">
      <c r="B156" s="68"/>
      <c r="D156" s="65"/>
      <c r="E156" s="69"/>
    </row>
    <row r="157" spans="3:5" ht="12.75">
      <c r="C157" s="68"/>
      <c r="D157" s="65"/>
      <c r="E157" s="69"/>
    </row>
    <row r="158" spans="4:5" ht="12.75">
      <c r="D158" s="70"/>
      <c r="E158" s="74"/>
    </row>
    <row r="159" spans="3:5" ht="22.5" customHeight="1">
      <c r="C159" s="68"/>
      <c r="D159" s="65"/>
      <c r="E159" s="73"/>
    </row>
    <row r="160" spans="4:5" ht="12.75">
      <c r="D160" s="65"/>
      <c r="E160" s="74"/>
    </row>
    <row r="161" spans="2:5" ht="12.75">
      <c r="B161" s="68"/>
      <c r="D161" s="65"/>
      <c r="E161" s="76"/>
    </row>
    <row r="162" spans="3:5" ht="12.75">
      <c r="C162" s="68"/>
      <c r="D162" s="65"/>
      <c r="E162" s="76"/>
    </row>
    <row r="163" spans="4:5" ht="12.75">
      <c r="D163" s="70"/>
      <c r="E163" s="71"/>
    </row>
    <row r="164" spans="1:5" ht="13.5" customHeight="1">
      <c r="A164" s="68"/>
      <c r="D164" s="77"/>
      <c r="E164" s="76"/>
    </row>
    <row r="165" spans="2:5" ht="13.5" customHeight="1">
      <c r="B165" s="68"/>
      <c r="D165" s="65"/>
      <c r="E165" s="76"/>
    </row>
    <row r="166" spans="3:5" ht="13.5" customHeight="1">
      <c r="C166" s="68"/>
      <c r="D166" s="65"/>
      <c r="E166" s="69"/>
    </row>
    <row r="167" spans="3:5" ht="12.75">
      <c r="C167" s="68"/>
      <c r="D167" s="70"/>
      <c r="E167" s="71"/>
    </row>
    <row r="168" spans="3:5" ht="12.75">
      <c r="C168" s="68"/>
      <c r="D168" s="65"/>
      <c r="E168" s="69"/>
    </row>
    <row r="169" ht="12.75">
      <c r="E169" s="84"/>
    </row>
    <row r="170" spans="3:5" ht="12.75">
      <c r="C170" s="68"/>
      <c r="D170" s="65"/>
      <c r="E170" s="85"/>
    </row>
    <row r="171" spans="3:5" ht="12.75">
      <c r="C171" s="68"/>
      <c r="D171" s="70"/>
      <c r="E171" s="74"/>
    </row>
    <row r="172" ht="12.75">
      <c r="E172" s="84"/>
    </row>
    <row r="173" spans="2:5" ht="12.75">
      <c r="B173" s="68"/>
      <c r="D173" s="79"/>
      <c r="E173" s="88"/>
    </row>
    <row r="174" spans="3:5" ht="12.75">
      <c r="C174" s="68"/>
      <c r="D174" s="79"/>
      <c r="E174" s="69"/>
    </row>
    <row r="175" spans="3:5" ht="12.75">
      <c r="C175" s="68"/>
      <c r="D175" s="70"/>
      <c r="E175" s="74"/>
    </row>
    <row r="176" spans="3:5" ht="12.75">
      <c r="C176" s="68"/>
      <c r="D176" s="70"/>
      <c r="E176" s="74"/>
    </row>
    <row r="177" spans="4:5" ht="12.75">
      <c r="D177" s="65"/>
      <c r="E177" s="66"/>
    </row>
    <row r="178" spans="1:5" s="90" customFormat="1" ht="18" customHeight="1">
      <c r="A178" s="232"/>
      <c r="B178" s="232"/>
      <c r="C178" s="232"/>
      <c r="D178" s="232"/>
      <c r="E178" s="232"/>
    </row>
    <row r="179" spans="1:5" ht="28.5" customHeight="1">
      <c r="A179" s="81"/>
      <c r="B179" s="81"/>
      <c r="C179" s="81"/>
      <c r="D179" s="82"/>
      <c r="E179" s="83"/>
    </row>
    <row r="183" ht="17.25" customHeight="1"/>
    <row r="184" ht="13.5" customHeight="1"/>
    <row r="190" ht="22.5" customHeight="1"/>
    <row r="191" ht="22.5" customHeight="1"/>
  </sheetData>
  <sheetProtection selectLockedCells="1" selectUnlockedCells="1"/>
  <mergeCells count="8">
    <mergeCell ref="B68:I68"/>
    <mergeCell ref="A178:E178"/>
    <mergeCell ref="A1:I1"/>
    <mergeCell ref="B3:I3"/>
    <mergeCell ref="B26:I26"/>
    <mergeCell ref="B28:I28"/>
    <mergeCell ref="B48:I48"/>
    <mergeCell ref="B50:I50"/>
  </mergeCells>
  <printOptions horizontalCentered="1"/>
  <pageMargins left="0.1968503937007874" right="0.1968503937007874" top="0.4330708661417323" bottom="0.3937007874015748" header="0.5118110236220472" footer="0.31496062992125984"/>
  <pageSetup firstPageNumber="1" useFirstPageNumber="1" horizontalDpi="600" verticalDpi="600" orientation="landscape" paperSize="9" scale="73" r:id="rId2"/>
  <headerFooter alignWithMargins="0">
    <oddFooter>&amp;R&amp;P</oddFooter>
  </headerFooter>
  <rowBreaks count="4" manualBreakCount="4">
    <brk id="26" max="255" man="1"/>
    <brk id="48" max="11" man="1"/>
    <brk id="112" max="255" man="1"/>
    <brk id="17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6"/>
  <sheetViews>
    <sheetView view="pageBreakPreview" zoomScale="80" zoomScaleSheetLayoutView="80" zoomScalePageLayoutView="0" workbookViewId="0" topLeftCell="A164">
      <selection activeCell="B215" sqref="B215"/>
    </sheetView>
  </sheetViews>
  <sheetFormatPr defaultColWidth="9.140625" defaultRowHeight="12.75"/>
  <cols>
    <col min="1" max="1" width="8.28125" style="91" customWidth="1"/>
    <col min="2" max="2" width="28.28125" style="92" customWidth="1"/>
    <col min="3" max="3" width="9.421875" style="93" bestFit="1" customWidth="1"/>
    <col min="4" max="4" width="8.00390625" style="93" customWidth="1"/>
    <col min="5" max="7" width="7.140625" style="93" customWidth="1"/>
    <col min="8" max="8" width="7.28125" style="93" customWidth="1"/>
    <col min="9" max="9" width="8.140625" style="93" customWidth="1"/>
    <col min="10" max="10" width="8.421875" style="93" customWidth="1"/>
    <col min="11" max="11" width="8.00390625" style="93" customWidth="1"/>
    <col min="12" max="12" width="8.140625" style="93" customWidth="1"/>
    <col min="13" max="13" width="7.140625" style="93" customWidth="1"/>
    <col min="14" max="14" width="7.7109375" style="93" customWidth="1"/>
    <col min="15" max="15" width="7.28125" style="93" customWidth="1"/>
    <col min="16" max="16" width="11.140625" style="93" customWidth="1"/>
    <col min="17" max="17" width="7.28125" style="93" customWidth="1"/>
    <col min="18" max="18" width="9.00390625" style="93" customWidth="1"/>
    <col min="19" max="19" width="8.7109375" style="93" customWidth="1"/>
    <col min="20" max="20" width="10.7109375" style="93" customWidth="1"/>
    <col min="21" max="21" width="10.140625" style="93" customWidth="1"/>
    <col min="22" max="22" width="9.140625" style="3" customWidth="1"/>
    <col min="23" max="23" width="14.421875" style="3" customWidth="1"/>
    <col min="24" max="16384" width="9.140625" style="3" customWidth="1"/>
  </cols>
  <sheetData>
    <row r="1" spans="1:21" ht="18" customHeight="1">
      <c r="A1" s="234" t="s">
        <v>187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s="96" customFormat="1" ht="90">
      <c r="A2" s="94" t="s">
        <v>13</v>
      </c>
      <c r="B2" s="95" t="s">
        <v>14</v>
      </c>
      <c r="C2" s="95" t="s">
        <v>188</v>
      </c>
      <c r="D2" s="95" t="s">
        <v>15</v>
      </c>
      <c r="E2" s="95" t="s">
        <v>16</v>
      </c>
      <c r="F2" s="95" t="s">
        <v>17</v>
      </c>
      <c r="G2" s="95" t="s">
        <v>18</v>
      </c>
      <c r="H2" s="95" t="s">
        <v>5</v>
      </c>
      <c r="I2" s="95" t="s">
        <v>19</v>
      </c>
      <c r="J2" s="95" t="s">
        <v>6</v>
      </c>
      <c r="K2" s="95" t="s">
        <v>20</v>
      </c>
      <c r="L2" s="95" t="s">
        <v>21</v>
      </c>
      <c r="M2" s="95" t="s">
        <v>179</v>
      </c>
      <c r="N2" s="95" t="s">
        <v>22</v>
      </c>
      <c r="O2" s="95" t="s">
        <v>23</v>
      </c>
      <c r="P2" s="95" t="s">
        <v>8</v>
      </c>
      <c r="Q2" s="95" t="s">
        <v>155</v>
      </c>
      <c r="R2" s="95" t="s">
        <v>180</v>
      </c>
      <c r="S2" s="95" t="s">
        <v>94</v>
      </c>
      <c r="T2" s="95" t="s">
        <v>174</v>
      </c>
      <c r="U2" s="95" t="s">
        <v>189</v>
      </c>
    </row>
    <row r="3" spans="1:21" ht="12.75">
      <c r="A3" s="97"/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41"/>
      <c r="S3" s="99"/>
      <c r="T3" s="99"/>
      <c r="U3" s="99"/>
    </row>
    <row r="4" spans="1:21" s="96" customFormat="1" ht="13.5" thickBot="1">
      <c r="A4" s="100"/>
      <c r="B4" s="101" t="s">
        <v>26</v>
      </c>
      <c r="C4" s="102">
        <f>SUM(D4:S4)</f>
        <v>9207426</v>
      </c>
      <c r="D4" s="102">
        <f>+D51+D98+D160+D172+D192</f>
        <v>302880</v>
      </c>
      <c r="E4" s="102">
        <f>+E51+E98+E160+E172+E192</f>
        <v>321000</v>
      </c>
      <c r="F4" s="102">
        <v>0</v>
      </c>
      <c r="G4" s="102">
        <f aca="true" t="shared" si="0" ref="G4:M4">+G51+G98+G160+G172+G192</f>
        <v>5000</v>
      </c>
      <c r="H4" s="102">
        <f t="shared" si="0"/>
        <v>5000</v>
      </c>
      <c r="I4" s="102">
        <f t="shared" si="0"/>
        <v>14400</v>
      </c>
      <c r="J4" s="102">
        <f t="shared" si="0"/>
        <v>556962</v>
      </c>
      <c r="K4" s="102">
        <v>473000</v>
      </c>
      <c r="L4" s="102">
        <f t="shared" si="0"/>
        <v>14254</v>
      </c>
      <c r="M4" s="102">
        <f t="shared" si="0"/>
        <v>75000</v>
      </c>
      <c r="N4" s="102">
        <v>0</v>
      </c>
      <c r="O4" s="102">
        <f>+O51+O98+O160+O172+O192</f>
        <v>49760</v>
      </c>
      <c r="P4" s="102">
        <f>+P51+P98+P160+P172+P192</f>
        <v>35000</v>
      </c>
      <c r="Q4" s="102">
        <v>517170</v>
      </c>
      <c r="R4" s="189">
        <v>6558000</v>
      </c>
      <c r="S4" s="102">
        <f>+S51+S98+S160+S172+S192</f>
        <v>280000</v>
      </c>
      <c r="T4" s="102">
        <v>9057426</v>
      </c>
      <c r="U4" s="102">
        <v>9057426</v>
      </c>
    </row>
    <row r="5" spans="1:21" ht="13.5" thickTop="1">
      <c r="A5" s="103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</row>
    <row r="6" spans="1:21" s="96" customFormat="1" ht="13.5" thickBot="1">
      <c r="A6" s="106"/>
      <c r="B6" s="107" t="s">
        <v>27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</row>
    <row r="7" spans="1:21" s="96" customFormat="1" ht="80.25" thickBot="1" thickTop="1">
      <c r="A7" s="109" t="s">
        <v>28</v>
      </c>
      <c r="B7" s="110" t="s">
        <v>29</v>
      </c>
      <c r="C7" s="147" t="s">
        <v>188</v>
      </c>
      <c r="D7" s="147" t="s">
        <v>15</v>
      </c>
      <c r="E7" s="147" t="s">
        <v>16</v>
      </c>
      <c r="F7" s="147" t="s">
        <v>30</v>
      </c>
      <c r="G7" s="147" t="s">
        <v>18</v>
      </c>
      <c r="H7" s="147" t="s">
        <v>5</v>
      </c>
      <c r="I7" s="147" t="s">
        <v>19</v>
      </c>
      <c r="J7" s="147" t="s">
        <v>31</v>
      </c>
      <c r="K7" s="147" t="s">
        <v>20</v>
      </c>
      <c r="L7" s="147" t="s">
        <v>21</v>
      </c>
      <c r="M7" s="147" t="s">
        <v>32</v>
      </c>
      <c r="N7" s="147" t="s">
        <v>33</v>
      </c>
      <c r="O7" s="147" t="s">
        <v>23</v>
      </c>
      <c r="P7" s="147" t="s">
        <v>8</v>
      </c>
      <c r="Q7" s="147" t="s">
        <v>24</v>
      </c>
      <c r="R7" s="147" t="s">
        <v>25</v>
      </c>
      <c r="S7" s="147" t="s">
        <v>9</v>
      </c>
      <c r="T7" s="147" t="s">
        <v>174</v>
      </c>
      <c r="U7" s="147" t="s">
        <v>189</v>
      </c>
    </row>
    <row r="8" spans="1:23" s="96" customFormat="1" ht="13.5" thickTop="1">
      <c r="A8" s="103">
        <v>3</v>
      </c>
      <c r="B8" s="111" t="s">
        <v>34</v>
      </c>
      <c r="C8" s="112">
        <f>+C9+C13+C41</f>
        <v>623880</v>
      </c>
      <c r="D8" s="112">
        <f>+D9+D13+D41</f>
        <v>302880</v>
      </c>
      <c r="E8" s="112">
        <f>+E9+E13+E41</f>
        <v>321000</v>
      </c>
      <c r="F8" s="112"/>
      <c r="G8" s="112">
        <v>0</v>
      </c>
      <c r="H8" s="112">
        <f>+H9+H13+H41</f>
        <v>0</v>
      </c>
      <c r="I8" s="112"/>
      <c r="J8" s="112">
        <f>+J9+J13+J41</f>
        <v>0</v>
      </c>
      <c r="K8" s="112">
        <f>+K9+K13+K41</f>
        <v>0</v>
      </c>
      <c r="L8" s="112"/>
      <c r="M8" s="112"/>
      <c r="N8" s="112"/>
      <c r="O8" s="112">
        <f>+O9+O13+O41</f>
        <v>0</v>
      </c>
      <c r="P8" s="112">
        <f>+P9+P13+P41</f>
        <v>0</v>
      </c>
      <c r="Q8" s="112">
        <f>+Q9+Q13+Q41</f>
        <v>0</v>
      </c>
      <c r="R8" s="112">
        <f>+R9+R13+R41</f>
        <v>0</v>
      </c>
      <c r="S8" s="112"/>
      <c r="T8" s="112">
        <f>+T9+T13+T41</f>
        <v>623880</v>
      </c>
      <c r="U8" s="112">
        <f>+U9+U13+U41</f>
        <v>623880</v>
      </c>
      <c r="W8" s="88"/>
    </row>
    <row r="9" spans="1:21" s="96" customFormat="1" ht="12.75">
      <c r="A9" s="97">
        <v>31</v>
      </c>
      <c r="B9" s="113" t="s">
        <v>35</v>
      </c>
      <c r="C9" s="114">
        <f>SUM(D9:Q9)</f>
        <v>0</v>
      </c>
      <c r="D9" s="114">
        <f>SUM(D10:D12)</f>
        <v>0</v>
      </c>
      <c r="E9" s="114"/>
      <c r="F9" s="114"/>
      <c r="G9" s="114"/>
      <c r="H9" s="114">
        <f>SUM(H10:H12)</f>
        <v>0</v>
      </c>
      <c r="I9" s="114"/>
      <c r="J9" s="114">
        <f>SUM(J10:J12)</f>
        <v>0</v>
      </c>
      <c r="K9" s="114">
        <f>SUM(K10:K12)</f>
        <v>0</v>
      </c>
      <c r="L9" s="114"/>
      <c r="M9" s="114"/>
      <c r="N9" s="114"/>
      <c r="O9" s="114">
        <f>SUM(O10:O12)</f>
        <v>0</v>
      </c>
      <c r="P9" s="114">
        <f>SUM(P10:P12)</f>
        <v>0</v>
      </c>
      <c r="Q9" s="114">
        <f>SUM(Q10:Q12)</f>
        <v>0</v>
      </c>
      <c r="R9" s="114"/>
      <c r="S9" s="114"/>
      <c r="T9" s="114">
        <v>0</v>
      </c>
      <c r="U9" s="114">
        <v>0</v>
      </c>
    </row>
    <row r="10" spans="1:21" ht="12.75">
      <c r="A10" s="97">
        <v>311</v>
      </c>
      <c r="B10" s="113" t="s">
        <v>36</v>
      </c>
      <c r="C10" s="99">
        <f>SUM(D10:Q10)</f>
        <v>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</row>
    <row r="11" spans="1:21" ht="12.75">
      <c r="A11" s="97">
        <v>312</v>
      </c>
      <c r="B11" s="113" t="s">
        <v>37</v>
      </c>
      <c r="C11" s="99">
        <f>SUM(D11:Q11)</f>
        <v>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</row>
    <row r="12" spans="1:21" ht="12.75">
      <c r="A12" s="97">
        <v>313</v>
      </c>
      <c r="B12" s="113" t="s">
        <v>38</v>
      </c>
      <c r="C12" s="99">
        <f>SUM(D12:Q12)</f>
        <v>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s="96" customFormat="1" ht="12.75">
      <c r="A13" s="97">
        <v>32</v>
      </c>
      <c r="B13" s="113" t="s">
        <v>39</v>
      </c>
      <c r="C13" s="114">
        <f>+C14+C18+C25+C35</f>
        <v>623695</v>
      </c>
      <c r="D13" s="114">
        <f>+D14+D18+D25+D35</f>
        <v>302695</v>
      </c>
      <c r="E13" s="114">
        <f>+E18+E25+E35</f>
        <v>321000</v>
      </c>
      <c r="F13" s="114"/>
      <c r="G13" s="114"/>
      <c r="H13" s="114">
        <f>SUM(H15:H40)</f>
        <v>0</v>
      </c>
      <c r="I13" s="114"/>
      <c r="J13" s="114">
        <f>SUM(J15:J40)</f>
        <v>0</v>
      </c>
      <c r="K13" s="114">
        <f>SUM(K15:K40)</f>
        <v>0</v>
      </c>
      <c r="L13" s="114"/>
      <c r="M13" s="114"/>
      <c r="N13" s="114"/>
      <c r="O13" s="114">
        <f>SUM(O15:O40)</f>
        <v>0</v>
      </c>
      <c r="P13" s="114">
        <f>SUM(P15:P40)</f>
        <v>0</v>
      </c>
      <c r="Q13" s="114">
        <f>SUM(Q15:Q40)</f>
        <v>0</v>
      </c>
      <c r="R13" s="114">
        <f>SUM(R15:R40)</f>
        <v>0</v>
      </c>
      <c r="S13" s="114"/>
      <c r="T13" s="114">
        <v>623695</v>
      </c>
      <c r="U13" s="114">
        <v>623695</v>
      </c>
    </row>
    <row r="14" spans="1:21" s="96" customFormat="1" ht="12.75">
      <c r="A14" s="115">
        <v>321</v>
      </c>
      <c r="B14" s="116" t="s">
        <v>40</v>
      </c>
      <c r="C14" s="114">
        <f>SUM(D14:D14)</f>
        <v>35500</v>
      </c>
      <c r="D14" s="114">
        <v>35500</v>
      </c>
      <c r="E14" s="114">
        <f>SUM(E15:E16)</f>
        <v>0</v>
      </c>
      <c r="F14" s="114"/>
      <c r="G14" s="114"/>
      <c r="H14" s="114">
        <f aca="true" t="shared" si="1" ref="H14:S14">SUM(H15:H16)</f>
        <v>0</v>
      </c>
      <c r="I14" s="114">
        <f t="shared" si="1"/>
        <v>0</v>
      </c>
      <c r="J14" s="114">
        <f t="shared" si="1"/>
        <v>0</v>
      </c>
      <c r="K14" s="114">
        <f t="shared" si="1"/>
        <v>0</v>
      </c>
      <c r="L14" s="114">
        <f t="shared" si="1"/>
        <v>0</v>
      </c>
      <c r="M14" s="114">
        <f t="shared" si="1"/>
        <v>0</v>
      </c>
      <c r="N14" s="114">
        <f t="shared" si="1"/>
        <v>0</v>
      </c>
      <c r="O14" s="114">
        <f t="shared" si="1"/>
        <v>0</v>
      </c>
      <c r="P14" s="114">
        <f t="shared" si="1"/>
        <v>0</v>
      </c>
      <c r="Q14" s="114">
        <f t="shared" si="1"/>
        <v>0</v>
      </c>
      <c r="R14" s="114">
        <f t="shared" si="1"/>
        <v>0</v>
      </c>
      <c r="S14" s="114">
        <f t="shared" si="1"/>
        <v>0</v>
      </c>
      <c r="T14" s="114">
        <v>0</v>
      </c>
      <c r="U14" s="114">
        <v>0</v>
      </c>
    </row>
    <row r="15" spans="1:21" s="96" customFormat="1" ht="12.75" hidden="1">
      <c r="A15" s="117">
        <v>3211</v>
      </c>
      <c r="B15" s="118" t="s">
        <v>41</v>
      </c>
      <c r="C15" s="99">
        <v>32000</v>
      </c>
      <c r="D15" s="119">
        <v>32000</v>
      </c>
      <c r="E15" s="119"/>
      <c r="F15" s="119"/>
      <c r="G15" s="119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99"/>
      <c r="U15" s="99"/>
    </row>
    <row r="16" spans="1:21" s="96" customFormat="1" ht="12.75" hidden="1">
      <c r="A16" s="117">
        <v>3213</v>
      </c>
      <c r="B16" s="118" t="s">
        <v>78</v>
      </c>
      <c r="C16" s="99">
        <f>SUM(D16:Q16)</f>
        <v>4000</v>
      </c>
      <c r="D16" s="119">
        <v>4000</v>
      </c>
      <c r="E16" s="119"/>
      <c r="F16" s="119"/>
      <c r="G16" s="119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99"/>
      <c r="U16" s="99"/>
    </row>
    <row r="17" spans="1:21" s="96" customFormat="1" ht="12.75" hidden="1">
      <c r="A17" s="117">
        <v>3214</v>
      </c>
      <c r="B17" s="118" t="s">
        <v>163</v>
      </c>
      <c r="C17" s="99">
        <f>SUM(D17:Q17)</f>
        <v>500</v>
      </c>
      <c r="D17" s="119">
        <v>500</v>
      </c>
      <c r="E17" s="119"/>
      <c r="F17" s="119"/>
      <c r="G17" s="119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99"/>
      <c r="U17" s="99"/>
    </row>
    <row r="18" spans="1:21" s="96" customFormat="1" ht="12.75">
      <c r="A18" s="120">
        <v>322</v>
      </c>
      <c r="B18" s="121" t="s">
        <v>42</v>
      </c>
      <c r="C18" s="114">
        <f>SUM(D18:Q18)</f>
        <v>277005</v>
      </c>
      <c r="D18" s="114">
        <v>85005</v>
      </c>
      <c r="E18" s="114">
        <v>192000</v>
      </c>
      <c r="F18" s="114"/>
      <c r="G18" s="114"/>
      <c r="H18" s="114">
        <f aca="true" t="shared" si="2" ref="H18:R18">SUM(H19:H24)</f>
        <v>0</v>
      </c>
      <c r="I18" s="114">
        <f t="shared" si="2"/>
        <v>0</v>
      </c>
      <c r="J18" s="114">
        <f t="shared" si="2"/>
        <v>0</v>
      </c>
      <c r="K18" s="114">
        <f t="shared" si="2"/>
        <v>0</v>
      </c>
      <c r="L18" s="114">
        <f t="shared" si="2"/>
        <v>0</v>
      </c>
      <c r="M18" s="114">
        <f t="shared" si="2"/>
        <v>0</v>
      </c>
      <c r="N18" s="114">
        <f t="shared" si="2"/>
        <v>0</v>
      </c>
      <c r="O18" s="114">
        <f t="shared" si="2"/>
        <v>0</v>
      </c>
      <c r="P18" s="114">
        <f t="shared" si="2"/>
        <v>0</v>
      </c>
      <c r="Q18" s="114">
        <f t="shared" si="2"/>
        <v>0</v>
      </c>
      <c r="R18" s="114">
        <f t="shared" si="2"/>
        <v>0</v>
      </c>
      <c r="S18" s="114"/>
      <c r="T18" s="114">
        <v>0</v>
      </c>
      <c r="U18" s="114">
        <v>0</v>
      </c>
    </row>
    <row r="19" spans="1:21" s="96" customFormat="1" ht="12.75" hidden="1">
      <c r="A19" s="117">
        <v>3221</v>
      </c>
      <c r="B19" s="118" t="s">
        <v>165</v>
      </c>
      <c r="C19" s="99">
        <f>SUM(D19:Q19)</f>
        <v>60000</v>
      </c>
      <c r="D19" s="119">
        <v>60000</v>
      </c>
      <c r="E19" s="119"/>
      <c r="F19" s="119"/>
      <c r="G19" s="119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99"/>
      <c r="U19" s="99"/>
    </row>
    <row r="20" spans="1:21" s="96" customFormat="1" ht="12.75" hidden="1">
      <c r="A20" s="117">
        <v>3222</v>
      </c>
      <c r="B20" s="118" t="s">
        <v>164</v>
      </c>
      <c r="C20" s="99">
        <v>5</v>
      </c>
      <c r="D20" s="119">
        <v>5</v>
      </c>
      <c r="E20" s="119"/>
      <c r="F20" s="119"/>
      <c r="G20" s="119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99"/>
      <c r="U20" s="99"/>
    </row>
    <row r="21" spans="1:21" s="96" customFormat="1" ht="12.75" hidden="1">
      <c r="A21" s="117">
        <v>3223</v>
      </c>
      <c r="B21" s="118" t="s">
        <v>43</v>
      </c>
      <c r="C21" s="99">
        <f>SUM(D21:Q21)</f>
        <v>198000</v>
      </c>
      <c r="D21" s="119">
        <v>0</v>
      </c>
      <c r="E21" s="119">
        <v>198000</v>
      </c>
      <c r="F21" s="119"/>
      <c r="G21" s="119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99"/>
      <c r="U21" s="99"/>
    </row>
    <row r="22" spans="1:21" s="96" customFormat="1" ht="12.75" hidden="1">
      <c r="A22" s="117">
        <v>3224</v>
      </c>
      <c r="B22" s="118" t="s">
        <v>166</v>
      </c>
      <c r="C22" s="99">
        <f>SUM(D22:Q22)</f>
        <v>18000</v>
      </c>
      <c r="D22" s="119">
        <v>18000</v>
      </c>
      <c r="E22" s="119"/>
      <c r="F22" s="119"/>
      <c r="G22" s="119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99"/>
      <c r="U22" s="99"/>
    </row>
    <row r="23" spans="1:21" s="96" customFormat="1" ht="12.75" hidden="1">
      <c r="A23" s="117">
        <v>3225</v>
      </c>
      <c r="B23" s="118" t="s">
        <v>167</v>
      </c>
      <c r="C23" s="99">
        <f>SUM(D23:Q23)</f>
        <v>6000</v>
      </c>
      <c r="D23" s="119">
        <v>6000</v>
      </c>
      <c r="E23" s="119"/>
      <c r="F23" s="119"/>
      <c r="G23" s="119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99"/>
      <c r="U23" s="99"/>
    </row>
    <row r="24" spans="1:21" s="96" customFormat="1" ht="12.75" hidden="1">
      <c r="A24" s="117">
        <v>3227</v>
      </c>
      <c r="B24" s="118" t="s">
        <v>45</v>
      </c>
      <c r="C24" s="99">
        <v>4000</v>
      </c>
      <c r="D24" s="119">
        <v>4000</v>
      </c>
      <c r="E24" s="119"/>
      <c r="F24" s="119"/>
      <c r="G24" s="119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99"/>
      <c r="U24" s="99"/>
    </row>
    <row r="25" spans="1:21" s="96" customFormat="1" ht="12.75">
      <c r="A25" s="120">
        <v>323</v>
      </c>
      <c r="B25" s="121" t="s">
        <v>46</v>
      </c>
      <c r="C25" s="114">
        <f>SUM(D25:E25)</f>
        <v>268090</v>
      </c>
      <c r="D25" s="114">
        <v>139090</v>
      </c>
      <c r="E25" s="114">
        <v>129000</v>
      </c>
      <c r="F25" s="114"/>
      <c r="G25" s="114"/>
      <c r="H25" s="114">
        <f aca="true" t="shared" si="3" ref="H25:R25">SUM(H26:H34)</f>
        <v>0</v>
      </c>
      <c r="I25" s="114">
        <f t="shared" si="3"/>
        <v>0</v>
      </c>
      <c r="J25" s="114">
        <f t="shared" si="3"/>
        <v>0</v>
      </c>
      <c r="K25" s="114">
        <f t="shared" si="3"/>
        <v>0</v>
      </c>
      <c r="L25" s="114">
        <f t="shared" si="3"/>
        <v>0</v>
      </c>
      <c r="M25" s="114">
        <f t="shared" si="3"/>
        <v>0</v>
      </c>
      <c r="N25" s="114">
        <f t="shared" si="3"/>
        <v>0</v>
      </c>
      <c r="O25" s="114">
        <f t="shared" si="3"/>
        <v>0</v>
      </c>
      <c r="P25" s="114">
        <f t="shared" si="3"/>
        <v>0</v>
      </c>
      <c r="Q25" s="114">
        <f t="shared" si="3"/>
        <v>0</v>
      </c>
      <c r="R25" s="114">
        <f t="shared" si="3"/>
        <v>0</v>
      </c>
      <c r="S25" s="114"/>
      <c r="T25" s="114">
        <v>0</v>
      </c>
      <c r="U25" s="114">
        <v>0</v>
      </c>
    </row>
    <row r="26" spans="1:21" s="96" customFormat="1" ht="12.75" hidden="1">
      <c r="A26" s="117">
        <v>3231</v>
      </c>
      <c r="B26" s="118" t="s">
        <v>47</v>
      </c>
      <c r="C26" s="99">
        <f aca="true" t="shared" si="4" ref="C26:C34">SUM(D26:Q26)</f>
        <v>104000</v>
      </c>
      <c r="D26" s="119">
        <v>24000</v>
      </c>
      <c r="E26" s="119">
        <v>80000</v>
      </c>
      <c r="F26" s="119"/>
      <c r="G26" s="119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99"/>
      <c r="T26" s="99"/>
      <c r="U26" s="99">
        <v>0</v>
      </c>
    </row>
    <row r="27" spans="1:21" s="96" customFormat="1" ht="12.75" hidden="1">
      <c r="A27" s="117">
        <v>3232</v>
      </c>
      <c r="B27" s="118" t="s">
        <v>48</v>
      </c>
      <c r="C27" s="99">
        <f t="shared" si="4"/>
        <v>30000</v>
      </c>
      <c r="D27" s="119">
        <v>30000</v>
      </c>
      <c r="E27" s="119"/>
      <c r="F27" s="119"/>
      <c r="G27" s="119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99"/>
      <c r="T27" s="99">
        <v>0</v>
      </c>
      <c r="U27" s="99">
        <v>0</v>
      </c>
    </row>
    <row r="28" spans="1:21" s="96" customFormat="1" ht="12.75" hidden="1">
      <c r="A28" s="117">
        <v>3233</v>
      </c>
      <c r="B28" s="118" t="s">
        <v>49</v>
      </c>
      <c r="C28" s="99">
        <f t="shared" si="4"/>
        <v>2000</v>
      </c>
      <c r="D28" s="119">
        <v>2000</v>
      </c>
      <c r="E28" s="119"/>
      <c r="F28" s="119"/>
      <c r="G28" s="119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99"/>
      <c r="U28" s="99"/>
    </row>
    <row r="29" spans="1:21" s="96" customFormat="1" ht="12.75" hidden="1">
      <c r="A29" s="117">
        <v>3234</v>
      </c>
      <c r="B29" s="122" t="s">
        <v>50</v>
      </c>
      <c r="C29" s="99">
        <f t="shared" si="4"/>
        <v>30000</v>
      </c>
      <c r="D29" s="119">
        <v>30000</v>
      </c>
      <c r="E29" s="119"/>
      <c r="F29" s="119"/>
      <c r="G29" s="119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99"/>
      <c r="U29" s="99"/>
    </row>
    <row r="30" spans="1:21" s="96" customFormat="1" ht="12.75" hidden="1">
      <c r="A30" s="117">
        <v>3235</v>
      </c>
      <c r="B30" s="122" t="s">
        <v>51</v>
      </c>
      <c r="C30" s="99">
        <f t="shared" si="4"/>
        <v>1400</v>
      </c>
      <c r="D30" s="119">
        <v>1400</v>
      </c>
      <c r="E30" s="119"/>
      <c r="F30" s="119"/>
      <c r="G30" s="119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99"/>
      <c r="U30" s="99"/>
    </row>
    <row r="31" spans="1:21" s="96" customFormat="1" ht="12.75" hidden="1">
      <c r="A31" s="117">
        <v>3236</v>
      </c>
      <c r="B31" s="118" t="s">
        <v>52</v>
      </c>
      <c r="C31" s="99">
        <f t="shared" si="4"/>
        <v>19000</v>
      </c>
      <c r="D31" s="119">
        <v>10000</v>
      </c>
      <c r="E31" s="119">
        <v>9000</v>
      </c>
      <c r="F31" s="119"/>
      <c r="G31" s="119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99"/>
      <c r="U31" s="99"/>
    </row>
    <row r="32" spans="1:21" s="96" customFormat="1" ht="12.75" hidden="1">
      <c r="A32" s="117">
        <v>3237</v>
      </c>
      <c r="B32" s="118" t="s">
        <v>53</v>
      </c>
      <c r="C32" s="99">
        <f t="shared" si="4"/>
        <v>3000</v>
      </c>
      <c r="D32" s="119">
        <v>3000</v>
      </c>
      <c r="E32" s="119"/>
      <c r="F32" s="119"/>
      <c r="G32" s="119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99"/>
      <c r="U32" s="99"/>
    </row>
    <row r="33" spans="1:21" s="96" customFormat="1" ht="12.75" hidden="1">
      <c r="A33" s="117">
        <v>3238</v>
      </c>
      <c r="B33" s="118" t="s">
        <v>54</v>
      </c>
      <c r="C33" s="99">
        <f t="shared" si="4"/>
        <v>27000</v>
      </c>
      <c r="D33" s="119">
        <v>27000</v>
      </c>
      <c r="E33" s="119"/>
      <c r="F33" s="119"/>
      <c r="G33" s="119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99"/>
      <c r="U33" s="99"/>
    </row>
    <row r="34" spans="1:21" s="96" customFormat="1" ht="12.75" hidden="1">
      <c r="A34" s="117">
        <v>3239</v>
      </c>
      <c r="B34" s="118" t="s">
        <v>55</v>
      </c>
      <c r="C34" s="99">
        <f t="shared" si="4"/>
        <v>12250</v>
      </c>
      <c r="D34" s="119">
        <v>12250</v>
      </c>
      <c r="E34" s="119"/>
      <c r="F34" s="119"/>
      <c r="G34" s="119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99"/>
      <c r="U34" s="99"/>
    </row>
    <row r="35" spans="1:21" s="96" customFormat="1" ht="12.75">
      <c r="A35" s="120">
        <v>329</v>
      </c>
      <c r="B35" s="121" t="s">
        <v>56</v>
      </c>
      <c r="C35" s="114">
        <f>SUM(D35:D35)</f>
        <v>43100</v>
      </c>
      <c r="D35" s="114">
        <v>43100</v>
      </c>
      <c r="E35" s="114">
        <f>SUM(E36:E40)</f>
        <v>0</v>
      </c>
      <c r="F35" s="114"/>
      <c r="G35" s="114"/>
      <c r="H35" s="114">
        <f aca="true" t="shared" si="5" ref="H35:S35">SUM(H36:H40)</f>
        <v>0</v>
      </c>
      <c r="I35" s="114">
        <f t="shared" si="5"/>
        <v>0</v>
      </c>
      <c r="J35" s="114">
        <f t="shared" si="5"/>
        <v>0</v>
      </c>
      <c r="K35" s="114">
        <f t="shared" si="5"/>
        <v>0</v>
      </c>
      <c r="L35" s="114">
        <f t="shared" si="5"/>
        <v>0</v>
      </c>
      <c r="M35" s="114">
        <f t="shared" si="5"/>
        <v>0</v>
      </c>
      <c r="N35" s="114">
        <f t="shared" si="5"/>
        <v>0</v>
      </c>
      <c r="O35" s="114">
        <f t="shared" si="5"/>
        <v>0</v>
      </c>
      <c r="P35" s="114">
        <f t="shared" si="5"/>
        <v>0</v>
      </c>
      <c r="Q35" s="114">
        <f t="shared" si="5"/>
        <v>0</v>
      </c>
      <c r="R35" s="114">
        <f t="shared" si="5"/>
        <v>0</v>
      </c>
      <c r="S35" s="114">
        <f t="shared" si="5"/>
        <v>0</v>
      </c>
      <c r="T35" s="114">
        <v>0</v>
      </c>
      <c r="U35" s="114">
        <v>0</v>
      </c>
    </row>
    <row r="36" spans="1:21" s="96" customFormat="1" ht="12.75" hidden="1">
      <c r="A36" s="117">
        <v>3292</v>
      </c>
      <c r="B36" s="118" t="s">
        <v>57</v>
      </c>
      <c r="C36" s="99">
        <f aca="true" t="shared" si="6" ref="C36:C41">SUM(D36:Q36)</f>
        <v>31000</v>
      </c>
      <c r="D36" s="119">
        <v>31000</v>
      </c>
      <c r="E36" s="119"/>
      <c r="F36" s="119"/>
      <c r="G36" s="119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99"/>
      <c r="U36" s="99"/>
    </row>
    <row r="37" spans="1:21" ht="12.75" hidden="1">
      <c r="A37" s="117">
        <v>3293</v>
      </c>
      <c r="B37" s="118" t="s">
        <v>58</v>
      </c>
      <c r="C37" s="99">
        <f t="shared" si="6"/>
        <v>1200</v>
      </c>
      <c r="D37" s="119">
        <v>1200</v>
      </c>
      <c r="E37" s="119"/>
      <c r="F37" s="119"/>
      <c r="G37" s="11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</row>
    <row r="38" spans="1:21" ht="12.75" hidden="1">
      <c r="A38" s="117">
        <v>3294</v>
      </c>
      <c r="B38" s="118" t="s">
        <v>59</v>
      </c>
      <c r="C38" s="99">
        <f t="shared" si="6"/>
        <v>1200</v>
      </c>
      <c r="D38" s="119">
        <v>1200</v>
      </c>
      <c r="E38" s="119"/>
      <c r="F38" s="119"/>
      <c r="G38" s="11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1:21" ht="12.75" hidden="1">
      <c r="A39" s="117">
        <v>3295</v>
      </c>
      <c r="B39" s="118" t="s">
        <v>168</v>
      </c>
      <c r="C39" s="99">
        <f t="shared" si="6"/>
        <v>1300</v>
      </c>
      <c r="D39" s="119">
        <v>1300</v>
      </c>
      <c r="E39" s="119"/>
      <c r="F39" s="119"/>
      <c r="G39" s="11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0" spans="1:21" ht="12.75" hidden="1">
      <c r="A40" s="117">
        <v>3299</v>
      </c>
      <c r="B40" s="118" t="s">
        <v>169</v>
      </c>
      <c r="C40" s="99">
        <f t="shared" si="6"/>
        <v>8435</v>
      </c>
      <c r="D40" s="119">
        <v>8435</v>
      </c>
      <c r="E40" s="119"/>
      <c r="F40" s="119"/>
      <c r="G40" s="11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</row>
    <row r="41" spans="1:21" s="96" customFormat="1" ht="12.75">
      <c r="A41" s="97">
        <v>34</v>
      </c>
      <c r="B41" s="113" t="s">
        <v>60</v>
      </c>
      <c r="C41" s="114">
        <f t="shared" si="6"/>
        <v>185</v>
      </c>
      <c r="D41" s="114">
        <f>SUM(D42:D42)</f>
        <v>185</v>
      </c>
      <c r="E41" s="114">
        <f>SUM(E43:E44)</f>
        <v>0</v>
      </c>
      <c r="F41" s="114"/>
      <c r="G41" s="114"/>
      <c r="H41" s="114">
        <f aca="true" t="shared" si="7" ref="H41:S41">SUM(H43:H44)</f>
        <v>0</v>
      </c>
      <c r="I41" s="114">
        <f t="shared" si="7"/>
        <v>0</v>
      </c>
      <c r="J41" s="114">
        <f t="shared" si="7"/>
        <v>0</v>
      </c>
      <c r="K41" s="114">
        <f t="shared" si="7"/>
        <v>0</v>
      </c>
      <c r="L41" s="114">
        <f t="shared" si="7"/>
        <v>0</v>
      </c>
      <c r="M41" s="114">
        <f t="shared" si="7"/>
        <v>0</v>
      </c>
      <c r="N41" s="114">
        <f t="shared" si="7"/>
        <v>0</v>
      </c>
      <c r="O41" s="114">
        <f t="shared" si="7"/>
        <v>0</v>
      </c>
      <c r="P41" s="114">
        <f t="shared" si="7"/>
        <v>0</v>
      </c>
      <c r="Q41" s="114">
        <f t="shared" si="7"/>
        <v>0</v>
      </c>
      <c r="R41" s="114">
        <f t="shared" si="7"/>
        <v>0</v>
      </c>
      <c r="S41" s="114">
        <f t="shared" si="7"/>
        <v>0</v>
      </c>
      <c r="T41" s="114">
        <v>185</v>
      </c>
      <c r="U41" s="114">
        <v>185</v>
      </c>
    </row>
    <row r="42" spans="1:21" s="96" customFormat="1" ht="12.75">
      <c r="A42" s="97">
        <v>343</v>
      </c>
      <c r="B42" s="113" t="s">
        <v>61</v>
      </c>
      <c r="C42" s="114">
        <v>185</v>
      </c>
      <c r="D42" s="114">
        <v>185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>
        <v>0</v>
      </c>
      <c r="U42" s="114">
        <v>0</v>
      </c>
    </row>
    <row r="43" spans="1:21" s="96" customFormat="1" ht="12.75" hidden="1">
      <c r="A43" s="117">
        <v>3431</v>
      </c>
      <c r="B43" s="118" t="s">
        <v>170</v>
      </c>
      <c r="C43" s="99">
        <f>SUM(D43:Q43)</f>
        <v>130</v>
      </c>
      <c r="D43" s="119">
        <v>130</v>
      </c>
      <c r="E43" s="119"/>
      <c r="F43" s="119"/>
      <c r="G43" s="119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</row>
    <row r="44" spans="1:21" ht="12.75" hidden="1">
      <c r="A44" s="117">
        <v>3433</v>
      </c>
      <c r="B44" s="118" t="s">
        <v>63</v>
      </c>
      <c r="C44" s="99">
        <f>SUM(D44:Q44)</f>
        <v>20</v>
      </c>
      <c r="D44" s="119">
        <v>20</v>
      </c>
      <c r="E44" s="119"/>
      <c r="F44" s="119"/>
      <c r="G44" s="11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</row>
    <row r="45" spans="1:22" s="96" customFormat="1" ht="22.5">
      <c r="A45" s="97">
        <v>4</v>
      </c>
      <c r="B45" s="113" t="s">
        <v>64</v>
      </c>
      <c r="C45" s="114">
        <f>+C46</f>
        <v>0</v>
      </c>
      <c r="D45" s="114">
        <f>+D46</f>
        <v>0</v>
      </c>
      <c r="E45" s="114">
        <f>+E46</f>
        <v>0</v>
      </c>
      <c r="F45" s="114"/>
      <c r="G45" s="114"/>
      <c r="H45" s="114">
        <f aca="true" t="shared" si="8" ref="H45:R45">+H46</f>
        <v>0</v>
      </c>
      <c r="I45" s="114">
        <f t="shared" si="8"/>
        <v>0</v>
      </c>
      <c r="J45" s="114">
        <f t="shared" si="8"/>
        <v>0</v>
      </c>
      <c r="K45" s="114">
        <f t="shared" si="8"/>
        <v>0</v>
      </c>
      <c r="L45" s="114">
        <f t="shared" si="8"/>
        <v>0</v>
      </c>
      <c r="M45" s="114">
        <f t="shared" si="8"/>
        <v>0</v>
      </c>
      <c r="N45" s="114">
        <f t="shared" si="8"/>
        <v>0</v>
      </c>
      <c r="O45" s="114">
        <f t="shared" si="8"/>
        <v>0</v>
      </c>
      <c r="P45" s="114">
        <f t="shared" si="8"/>
        <v>0</v>
      </c>
      <c r="Q45" s="114">
        <f t="shared" si="8"/>
        <v>0</v>
      </c>
      <c r="R45" s="114">
        <f t="shared" si="8"/>
        <v>0</v>
      </c>
      <c r="S45" s="114">
        <v>0</v>
      </c>
      <c r="T45" s="114">
        <v>0</v>
      </c>
      <c r="U45" s="114">
        <f>+U46</f>
        <v>0</v>
      </c>
      <c r="V45" s="88"/>
    </row>
    <row r="46" spans="1:22" s="96" customFormat="1" ht="22.5">
      <c r="A46" s="106">
        <v>42</v>
      </c>
      <c r="B46" s="107" t="s">
        <v>65</v>
      </c>
      <c r="C46" s="108">
        <f>+C47+C49</f>
        <v>0</v>
      </c>
      <c r="D46" s="108">
        <f>+D47+D49</f>
        <v>0</v>
      </c>
      <c r="E46" s="108">
        <f>+E47+E49</f>
        <v>0</v>
      </c>
      <c r="F46" s="108"/>
      <c r="G46" s="108"/>
      <c r="H46" s="108">
        <f aca="true" t="shared" si="9" ref="H46:R46">+H47+H49</f>
        <v>0</v>
      </c>
      <c r="I46" s="108">
        <f t="shared" si="9"/>
        <v>0</v>
      </c>
      <c r="J46" s="108">
        <f t="shared" si="9"/>
        <v>0</v>
      </c>
      <c r="K46" s="108">
        <f t="shared" si="9"/>
        <v>0</v>
      </c>
      <c r="L46" s="108">
        <f t="shared" si="9"/>
        <v>0</v>
      </c>
      <c r="M46" s="108">
        <f t="shared" si="9"/>
        <v>0</v>
      </c>
      <c r="N46" s="108">
        <f t="shared" si="9"/>
        <v>0</v>
      </c>
      <c r="O46" s="108">
        <f t="shared" si="9"/>
        <v>0</v>
      </c>
      <c r="P46" s="108">
        <f t="shared" si="9"/>
        <v>0</v>
      </c>
      <c r="Q46" s="108">
        <f t="shared" si="9"/>
        <v>0</v>
      </c>
      <c r="R46" s="108">
        <f t="shared" si="9"/>
        <v>0</v>
      </c>
      <c r="S46" s="108"/>
      <c r="T46" s="108"/>
      <c r="U46" s="108">
        <f>+U47+U49</f>
        <v>0</v>
      </c>
      <c r="V46" s="88"/>
    </row>
    <row r="47" spans="1:22" s="96" customFormat="1" ht="12.75">
      <c r="A47" s="123">
        <v>421</v>
      </c>
      <c r="B47" s="124" t="s">
        <v>66</v>
      </c>
      <c r="C47" s="125">
        <f>+C48</f>
        <v>0</v>
      </c>
      <c r="D47" s="125">
        <f>+D48</f>
        <v>0</v>
      </c>
      <c r="E47" s="125">
        <f>+E48</f>
        <v>0</v>
      </c>
      <c r="F47" s="125"/>
      <c r="G47" s="125"/>
      <c r="H47" s="125">
        <f aca="true" t="shared" si="10" ref="H47:R47">+H48</f>
        <v>0</v>
      </c>
      <c r="I47" s="125">
        <f t="shared" si="10"/>
        <v>0</v>
      </c>
      <c r="J47" s="125">
        <f t="shared" si="10"/>
        <v>0</v>
      </c>
      <c r="K47" s="125">
        <f t="shared" si="10"/>
        <v>0</v>
      </c>
      <c r="L47" s="125">
        <f t="shared" si="10"/>
        <v>0</v>
      </c>
      <c r="M47" s="125">
        <f t="shared" si="10"/>
        <v>0</v>
      </c>
      <c r="N47" s="125">
        <f t="shared" si="10"/>
        <v>0</v>
      </c>
      <c r="O47" s="125">
        <f t="shared" si="10"/>
        <v>0</v>
      </c>
      <c r="P47" s="125">
        <f t="shared" si="10"/>
        <v>0</v>
      </c>
      <c r="Q47" s="125">
        <f t="shared" si="10"/>
        <v>0</v>
      </c>
      <c r="R47" s="125">
        <f t="shared" si="10"/>
        <v>0</v>
      </c>
      <c r="S47" s="125"/>
      <c r="T47" s="125"/>
      <c r="U47" s="125">
        <f>+U48</f>
        <v>0</v>
      </c>
      <c r="V47" s="88"/>
    </row>
    <row r="48" spans="1:22" s="96" customFormat="1" ht="12.75" hidden="1">
      <c r="A48" s="126">
        <v>4212</v>
      </c>
      <c r="B48" s="127" t="s">
        <v>67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8"/>
      <c r="U48" s="125"/>
      <c r="V48" s="88"/>
    </row>
    <row r="49" spans="1:22" s="96" customFormat="1" ht="13.5" thickBot="1">
      <c r="A49" s="123">
        <v>422</v>
      </c>
      <c r="B49" s="124" t="s">
        <v>68</v>
      </c>
      <c r="C49" s="125">
        <f>+C50</f>
        <v>0</v>
      </c>
      <c r="D49" s="125">
        <f>+D50</f>
        <v>0</v>
      </c>
      <c r="E49" s="125">
        <f>+E50</f>
        <v>0</v>
      </c>
      <c r="F49" s="125"/>
      <c r="G49" s="125"/>
      <c r="H49" s="125">
        <f aca="true" t="shared" si="11" ref="H49:U49">+H50</f>
        <v>0</v>
      </c>
      <c r="I49" s="125">
        <f t="shared" si="11"/>
        <v>0</v>
      </c>
      <c r="J49" s="125">
        <f t="shared" si="11"/>
        <v>0</v>
      </c>
      <c r="K49" s="125">
        <f t="shared" si="11"/>
        <v>0</v>
      </c>
      <c r="L49" s="125">
        <f t="shared" si="11"/>
        <v>0</v>
      </c>
      <c r="M49" s="125">
        <f t="shared" si="11"/>
        <v>0</v>
      </c>
      <c r="N49" s="125">
        <f t="shared" si="11"/>
        <v>0</v>
      </c>
      <c r="O49" s="125">
        <f t="shared" si="11"/>
        <v>0</v>
      </c>
      <c r="P49" s="125">
        <f t="shared" si="11"/>
        <v>0</v>
      </c>
      <c r="Q49" s="125">
        <f t="shared" si="11"/>
        <v>0</v>
      </c>
      <c r="R49" s="125">
        <f t="shared" si="11"/>
        <v>0</v>
      </c>
      <c r="S49" s="125">
        <f t="shared" si="11"/>
        <v>0</v>
      </c>
      <c r="T49" s="125">
        <f t="shared" si="11"/>
        <v>0</v>
      </c>
      <c r="U49" s="125">
        <f t="shared" si="11"/>
        <v>0</v>
      </c>
      <c r="V49" s="88"/>
    </row>
    <row r="50" spans="1:22" s="96" customFormat="1" ht="12.75" hidden="1">
      <c r="A50" s="126">
        <v>4223</v>
      </c>
      <c r="B50" s="127" t="s">
        <v>69</v>
      </c>
      <c r="C50" s="125"/>
      <c r="D50" s="125"/>
      <c r="E50" s="125"/>
      <c r="F50" s="125">
        <v>0</v>
      </c>
      <c r="G50" s="125">
        <v>0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88"/>
    </row>
    <row r="51" spans="1:22" s="96" customFormat="1" ht="14.25" thickBot="1" thickTop="1">
      <c r="A51" s="129"/>
      <c r="B51" s="130" t="s">
        <v>70</v>
      </c>
      <c r="C51" s="131">
        <f>SUM(D51:S51)</f>
        <v>623880</v>
      </c>
      <c r="D51" s="131">
        <f>+D8+D45</f>
        <v>302880</v>
      </c>
      <c r="E51" s="131">
        <f>E8+EE45</f>
        <v>321000</v>
      </c>
      <c r="F51" s="131">
        <v>0</v>
      </c>
      <c r="G51" s="131">
        <v>0</v>
      </c>
      <c r="H51" s="131">
        <f>+H8+H45</f>
        <v>0</v>
      </c>
      <c r="I51" s="131"/>
      <c r="J51" s="131">
        <f aca="true" t="shared" si="12" ref="J51:R51">+J8+J45</f>
        <v>0</v>
      </c>
      <c r="K51" s="131">
        <f t="shared" si="12"/>
        <v>0</v>
      </c>
      <c r="L51" s="131">
        <f t="shared" si="12"/>
        <v>0</v>
      </c>
      <c r="M51" s="131">
        <f t="shared" si="12"/>
        <v>0</v>
      </c>
      <c r="N51" s="131">
        <f t="shared" si="12"/>
        <v>0</v>
      </c>
      <c r="O51" s="131">
        <f t="shared" si="12"/>
        <v>0</v>
      </c>
      <c r="P51" s="131">
        <f t="shared" si="12"/>
        <v>0</v>
      </c>
      <c r="Q51" s="131">
        <f t="shared" si="12"/>
        <v>0</v>
      </c>
      <c r="R51" s="131">
        <f t="shared" si="12"/>
        <v>0</v>
      </c>
      <c r="S51" s="131">
        <v>0</v>
      </c>
      <c r="T51" s="131">
        <f>SUM(T8)</f>
        <v>623880</v>
      </c>
      <c r="U51" s="131">
        <f>SUM(U8)</f>
        <v>623880</v>
      </c>
      <c r="V51" s="88"/>
    </row>
    <row r="52" spans="1:21" ht="14.25" thickBot="1" thickTop="1">
      <c r="A52" s="123"/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</row>
    <row r="53" spans="1:21" s="96" customFormat="1" ht="80.25" thickBot="1" thickTop="1">
      <c r="A53" s="109" t="s">
        <v>28</v>
      </c>
      <c r="B53" s="110" t="s">
        <v>71</v>
      </c>
      <c r="C53" s="147" t="s">
        <v>188</v>
      </c>
      <c r="D53" s="147" t="s">
        <v>15</v>
      </c>
      <c r="E53" s="147" t="s">
        <v>16</v>
      </c>
      <c r="F53" s="147" t="s">
        <v>30</v>
      </c>
      <c r="G53" s="147" t="s">
        <v>18</v>
      </c>
      <c r="H53" s="147" t="s">
        <v>5</v>
      </c>
      <c r="I53" s="147" t="s">
        <v>19</v>
      </c>
      <c r="J53" s="147" t="s">
        <v>31</v>
      </c>
      <c r="K53" s="147" t="s">
        <v>20</v>
      </c>
      <c r="L53" s="147" t="s">
        <v>21</v>
      </c>
      <c r="M53" s="147" t="s">
        <v>72</v>
      </c>
      <c r="N53" s="147" t="s">
        <v>73</v>
      </c>
      <c r="O53" s="147" t="s">
        <v>23</v>
      </c>
      <c r="P53" s="147" t="s">
        <v>8</v>
      </c>
      <c r="Q53" s="147" t="s">
        <v>74</v>
      </c>
      <c r="R53" s="147" t="s">
        <v>180</v>
      </c>
      <c r="S53" s="147" t="s">
        <v>9</v>
      </c>
      <c r="T53" s="147" t="s">
        <v>174</v>
      </c>
      <c r="U53" s="147" t="s">
        <v>189</v>
      </c>
    </row>
    <row r="54" spans="1:21" s="96" customFormat="1" ht="13.5" thickTop="1">
      <c r="A54" s="103">
        <v>3</v>
      </c>
      <c r="B54" s="111" t="s">
        <v>34</v>
      </c>
      <c r="C54" s="112">
        <f>+C55+C63+C83</f>
        <v>618450</v>
      </c>
      <c r="D54" s="112">
        <f>+D55+D63+D83</f>
        <v>0</v>
      </c>
      <c r="E54" s="112">
        <f>+E55+E63+E83</f>
        <v>0</v>
      </c>
      <c r="F54" s="112">
        <v>0</v>
      </c>
      <c r="G54" s="112">
        <v>0</v>
      </c>
      <c r="H54" s="112">
        <f aca="true" t="shared" si="13" ref="H54:S54">+H55+H63+H83</f>
        <v>0</v>
      </c>
      <c r="I54" s="112">
        <f t="shared" si="13"/>
        <v>0</v>
      </c>
      <c r="J54" s="112">
        <f t="shared" si="13"/>
        <v>254280</v>
      </c>
      <c r="K54" s="112">
        <f t="shared" si="13"/>
        <v>0</v>
      </c>
      <c r="L54" s="112">
        <f t="shared" si="13"/>
        <v>0</v>
      </c>
      <c r="M54" s="112">
        <f t="shared" si="13"/>
        <v>43050</v>
      </c>
      <c r="N54" s="112">
        <f t="shared" si="13"/>
        <v>0</v>
      </c>
      <c r="O54" s="112">
        <f t="shared" si="13"/>
        <v>0</v>
      </c>
      <c r="P54" s="112">
        <f t="shared" si="13"/>
        <v>0</v>
      </c>
      <c r="Q54" s="112">
        <f t="shared" si="13"/>
        <v>321120</v>
      </c>
      <c r="R54" s="112">
        <f t="shared" si="13"/>
        <v>0</v>
      </c>
      <c r="S54" s="112">
        <f t="shared" si="13"/>
        <v>0</v>
      </c>
      <c r="T54" s="114">
        <f>+T55+T63</f>
        <v>618450</v>
      </c>
      <c r="U54" s="114">
        <f>+U55+U63</f>
        <v>618450</v>
      </c>
    </row>
    <row r="55" spans="1:23" s="96" customFormat="1" ht="12.75">
      <c r="A55" s="97">
        <v>31</v>
      </c>
      <c r="B55" s="113" t="s">
        <v>35</v>
      </c>
      <c r="C55" s="114">
        <f>+C56+C58+C60</f>
        <v>434130</v>
      </c>
      <c r="D55" s="114">
        <f>+D56+D58+D60</f>
        <v>0</v>
      </c>
      <c r="E55" s="114">
        <f>+E56+E58+E60</f>
        <v>0</v>
      </c>
      <c r="F55" s="114">
        <v>0</v>
      </c>
      <c r="G55" s="114"/>
      <c r="H55" s="114">
        <f aca="true" t="shared" si="14" ref="H55:S55">+H56+H58+H60</f>
        <v>0</v>
      </c>
      <c r="I55" s="114">
        <f t="shared" si="14"/>
        <v>0</v>
      </c>
      <c r="J55" s="114">
        <f t="shared" si="14"/>
        <v>78216</v>
      </c>
      <c r="K55" s="114">
        <f t="shared" si="14"/>
        <v>0</v>
      </c>
      <c r="L55" s="114">
        <f t="shared" si="14"/>
        <v>0</v>
      </c>
      <c r="M55" s="114">
        <f t="shared" si="14"/>
        <v>43050</v>
      </c>
      <c r="N55" s="114">
        <f t="shared" si="14"/>
        <v>0</v>
      </c>
      <c r="O55" s="114">
        <f t="shared" si="14"/>
        <v>0</v>
      </c>
      <c r="P55" s="114">
        <f t="shared" si="14"/>
        <v>0</v>
      </c>
      <c r="Q55" s="114">
        <f>+Q56+Q58+Q60</f>
        <v>312864</v>
      </c>
      <c r="R55" s="114">
        <f t="shared" si="14"/>
        <v>0</v>
      </c>
      <c r="S55" s="114">
        <f t="shared" si="14"/>
        <v>0</v>
      </c>
      <c r="T55" s="114">
        <v>434130</v>
      </c>
      <c r="U55" s="114">
        <v>434130</v>
      </c>
      <c r="W55" s="88"/>
    </row>
    <row r="56" spans="1:21" ht="12.75">
      <c r="A56" s="120">
        <v>311</v>
      </c>
      <c r="B56" s="121" t="s">
        <v>36</v>
      </c>
      <c r="C56" s="114">
        <f>SUM(D56:Q56)</f>
        <v>356236</v>
      </c>
      <c r="D56" s="119"/>
      <c r="E56" s="119"/>
      <c r="F56" s="119"/>
      <c r="G56" s="119"/>
      <c r="H56" s="99"/>
      <c r="I56" s="99"/>
      <c r="J56" s="135">
        <v>63857</v>
      </c>
      <c r="K56" s="119"/>
      <c r="L56" s="119"/>
      <c r="M56" s="114">
        <v>36953</v>
      </c>
      <c r="N56" s="119"/>
      <c r="O56" s="99"/>
      <c r="P56" s="99"/>
      <c r="Q56" s="135">
        <v>255426</v>
      </c>
      <c r="R56" s="132"/>
      <c r="S56" s="132"/>
      <c r="T56" s="99"/>
      <c r="U56" s="99"/>
    </row>
    <row r="57" spans="1:21" ht="12.75" hidden="1">
      <c r="A57" s="117">
        <v>3111</v>
      </c>
      <c r="B57" s="118" t="s">
        <v>113</v>
      </c>
      <c r="C57" s="99">
        <v>230276</v>
      </c>
      <c r="D57" s="119"/>
      <c r="E57" s="119"/>
      <c r="F57" s="119"/>
      <c r="G57" s="119"/>
      <c r="H57" s="99"/>
      <c r="I57" s="99"/>
      <c r="J57" s="119">
        <v>78626</v>
      </c>
      <c r="K57" s="119"/>
      <c r="L57" s="119"/>
      <c r="M57" s="119">
        <v>36952</v>
      </c>
      <c r="N57" s="119"/>
      <c r="O57" s="99"/>
      <c r="P57" s="99"/>
      <c r="Q57" s="119">
        <v>245665</v>
      </c>
      <c r="R57" s="132"/>
      <c r="S57" s="132"/>
      <c r="T57" s="99"/>
      <c r="U57" s="99"/>
    </row>
    <row r="58" spans="1:21" ht="12.75">
      <c r="A58" s="120">
        <v>312</v>
      </c>
      <c r="B58" s="121" t="s">
        <v>75</v>
      </c>
      <c r="C58" s="114">
        <f>SUM(D58:Q58)</f>
        <v>19115</v>
      </c>
      <c r="D58" s="119"/>
      <c r="E58" s="119"/>
      <c r="F58" s="119"/>
      <c r="G58" s="119"/>
      <c r="H58" s="99"/>
      <c r="I58" s="99"/>
      <c r="J58" s="135">
        <v>3823</v>
      </c>
      <c r="K58" s="119"/>
      <c r="L58" s="119"/>
      <c r="M58" s="119">
        <v>0</v>
      </c>
      <c r="N58" s="119"/>
      <c r="O58" s="99"/>
      <c r="P58" s="99"/>
      <c r="Q58" s="170">
        <v>15292</v>
      </c>
      <c r="R58" s="132"/>
      <c r="S58" s="132"/>
      <c r="T58" s="99"/>
      <c r="U58" s="99"/>
    </row>
    <row r="59" spans="1:21" ht="12.75" hidden="1">
      <c r="A59" s="117">
        <v>3121</v>
      </c>
      <c r="B59" s="118" t="s">
        <v>37</v>
      </c>
      <c r="C59" s="99">
        <v>16007</v>
      </c>
      <c r="D59" s="119"/>
      <c r="E59" s="119"/>
      <c r="F59" s="119"/>
      <c r="G59" s="119"/>
      <c r="H59" s="99"/>
      <c r="I59" s="99"/>
      <c r="J59" s="119">
        <v>4261</v>
      </c>
      <c r="K59" s="119"/>
      <c r="L59" s="119"/>
      <c r="M59" s="119">
        <v>0</v>
      </c>
      <c r="N59" s="119"/>
      <c r="O59" s="99"/>
      <c r="P59" s="99"/>
      <c r="Q59" s="133">
        <v>17100</v>
      </c>
      <c r="R59" s="132"/>
      <c r="S59" s="132"/>
      <c r="T59" s="99"/>
      <c r="U59" s="99"/>
    </row>
    <row r="60" spans="1:21" ht="12.75">
      <c r="A60" s="120">
        <v>313</v>
      </c>
      <c r="B60" s="121" t="s">
        <v>38</v>
      </c>
      <c r="C60" s="114">
        <f>SUM(D60:S60)</f>
        <v>58779</v>
      </c>
      <c r="D60" s="114">
        <f>SUM(D61:D62)</f>
        <v>0</v>
      </c>
      <c r="E60" s="114">
        <f>SUM(E61:E62)</f>
        <v>0</v>
      </c>
      <c r="F60" s="114">
        <v>0</v>
      </c>
      <c r="G60" s="114"/>
      <c r="H60" s="114">
        <f aca="true" t="shared" si="15" ref="H60:S60">SUM(H61:H62)</f>
        <v>0</v>
      </c>
      <c r="I60" s="114">
        <f t="shared" si="15"/>
        <v>0</v>
      </c>
      <c r="J60" s="114">
        <v>10536</v>
      </c>
      <c r="K60" s="114">
        <f t="shared" si="15"/>
        <v>0</v>
      </c>
      <c r="L60" s="114">
        <f t="shared" si="15"/>
        <v>0</v>
      </c>
      <c r="M60" s="114">
        <v>6097</v>
      </c>
      <c r="N60" s="114">
        <f t="shared" si="15"/>
        <v>0</v>
      </c>
      <c r="O60" s="114">
        <f t="shared" si="15"/>
        <v>0</v>
      </c>
      <c r="P60" s="114">
        <f t="shared" si="15"/>
        <v>0</v>
      </c>
      <c r="Q60" s="114">
        <v>42146</v>
      </c>
      <c r="R60" s="114">
        <f t="shared" si="15"/>
        <v>0</v>
      </c>
      <c r="S60" s="114">
        <f t="shared" si="15"/>
        <v>0</v>
      </c>
      <c r="T60" s="99"/>
      <c r="U60" s="99"/>
    </row>
    <row r="61" spans="1:21" ht="12.75" hidden="1">
      <c r="A61" s="117">
        <v>3132</v>
      </c>
      <c r="B61" s="134" t="s">
        <v>171</v>
      </c>
      <c r="C61" s="99">
        <f>SUM(D61:Q61)</f>
        <v>59607</v>
      </c>
      <c r="D61" s="119"/>
      <c r="E61" s="119"/>
      <c r="F61" s="119"/>
      <c r="G61" s="119"/>
      <c r="H61" s="99"/>
      <c r="I61" s="99"/>
      <c r="J61" s="119">
        <v>12974</v>
      </c>
      <c r="K61" s="119"/>
      <c r="L61" s="119"/>
      <c r="M61" s="119">
        <v>6098</v>
      </c>
      <c r="N61" s="119"/>
      <c r="O61" s="99"/>
      <c r="P61" s="99"/>
      <c r="Q61" s="119">
        <v>40535</v>
      </c>
      <c r="R61" s="119"/>
      <c r="S61" s="119"/>
      <c r="T61" s="99"/>
      <c r="U61" s="99"/>
    </row>
    <row r="62" spans="1:21" ht="12.75" hidden="1">
      <c r="A62" s="117">
        <v>3133</v>
      </c>
      <c r="B62" s="134" t="s">
        <v>76</v>
      </c>
      <c r="C62" s="99">
        <f>SUM(D62:Q62)</f>
        <v>0</v>
      </c>
      <c r="D62" s="119"/>
      <c r="E62" s="119"/>
      <c r="F62" s="119"/>
      <c r="G62" s="119"/>
      <c r="H62" s="99"/>
      <c r="I62" s="99"/>
      <c r="J62" s="119">
        <v>0</v>
      </c>
      <c r="K62" s="119"/>
      <c r="L62" s="119"/>
      <c r="M62" s="119">
        <v>0</v>
      </c>
      <c r="N62" s="119"/>
      <c r="O62" s="99"/>
      <c r="P62" s="99"/>
      <c r="Q62" s="119">
        <v>0</v>
      </c>
      <c r="R62" s="119"/>
      <c r="S62" s="119"/>
      <c r="T62" s="99"/>
      <c r="U62" s="99"/>
    </row>
    <row r="63" spans="1:21" s="96" customFormat="1" ht="12.75">
      <c r="A63" s="97">
        <v>32</v>
      </c>
      <c r="B63" s="113" t="s">
        <v>39</v>
      </c>
      <c r="C63" s="114">
        <f>SUM(D63:S63)</f>
        <v>184320</v>
      </c>
      <c r="D63" s="114">
        <f>+D64+D68+D74</f>
        <v>0</v>
      </c>
      <c r="E63" s="114">
        <f>+E64+E68+E74</f>
        <v>0</v>
      </c>
      <c r="F63" s="114">
        <v>0</v>
      </c>
      <c r="G63" s="114"/>
      <c r="H63" s="114">
        <f>+H64+H68+H74</f>
        <v>0</v>
      </c>
      <c r="I63" s="114">
        <f>+I64+I68+I74</f>
        <v>0</v>
      </c>
      <c r="J63" s="114">
        <f>+J64+J68+J74+J78+J80+J83</f>
        <v>176064</v>
      </c>
      <c r="K63" s="114">
        <f>+K64+K68+K74</f>
        <v>0</v>
      </c>
      <c r="L63" s="114">
        <f>+L64+L68+L74</f>
        <v>0</v>
      </c>
      <c r="M63" s="114">
        <v>0</v>
      </c>
      <c r="N63" s="114">
        <f aca="true" t="shared" si="16" ref="N63:S63">+N64+N68+N74</f>
        <v>0</v>
      </c>
      <c r="O63" s="114">
        <f t="shared" si="16"/>
        <v>0</v>
      </c>
      <c r="P63" s="114">
        <f t="shared" si="16"/>
        <v>0</v>
      </c>
      <c r="Q63" s="114">
        <f t="shared" si="16"/>
        <v>8256</v>
      </c>
      <c r="R63" s="114">
        <f t="shared" si="16"/>
        <v>0</v>
      </c>
      <c r="S63" s="114">
        <f t="shared" si="16"/>
        <v>0</v>
      </c>
      <c r="T63" s="114">
        <v>184320</v>
      </c>
      <c r="U63" s="114">
        <v>184320</v>
      </c>
    </row>
    <row r="64" spans="1:21" s="96" customFormat="1" ht="12.75">
      <c r="A64" s="97">
        <v>321</v>
      </c>
      <c r="B64" s="113" t="s">
        <v>40</v>
      </c>
      <c r="C64" s="114">
        <f>SUM(D64:Q64)</f>
        <v>15320</v>
      </c>
      <c r="D64" s="114">
        <f>SUM(D66:D67)</f>
        <v>0</v>
      </c>
      <c r="E64" s="114">
        <f>SUM(E66:E67)</f>
        <v>0</v>
      </c>
      <c r="F64" s="114">
        <v>0</v>
      </c>
      <c r="G64" s="114"/>
      <c r="H64" s="114">
        <f>SUM(H66:H67)</f>
        <v>0</v>
      </c>
      <c r="I64" s="114">
        <f>SUM(I66:I67)</f>
        <v>0</v>
      </c>
      <c r="J64" s="114">
        <v>7064</v>
      </c>
      <c r="K64" s="114">
        <f>SUM(K66:K67)</f>
        <v>0</v>
      </c>
      <c r="L64" s="114">
        <f>SUM(L66:L67)</f>
        <v>0</v>
      </c>
      <c r="M64" s="114"/>
      <c r="N64" s="114">
        <f aca="true" t="shared" si="17" ref="N64:S64">SUM(N66:N67)</f>
        <v>0</v>
      </c>
      <c r="O64" s="114">
        <f t="shared" si="17"/>
        <v>0</v>
      </c>
      <c r="P64" s="114">
        <f t="shared" si="17"/>
        <v>0</v>
      </c>
      <c r="Q64" s="114">
        <v>8256</v>
      </c>
      <c r="R64" s="114">
        <f t="shared" si="17"/>
        <v>0</v>
      </c>
      <c r="S64" s="114">
        <f t="shared" si="17"/>
        <v>0</v>
      </c>
      <c r="T64" s="114"/>
      <c r="U64" s="114"/>
    </row>
    <row r="65" spans="1:21" s="96" customFormat="1" ht="12.75" hidden="1">
      <c r="A65" s="150">
        <v>3211</v>
      </c>
      <c r="B65" s="98" t="s">
        <v>41</v>
      </c>
      <c r="C65" s="99">
        <v>10000</v>
      </c>
      <c r="D65" s="114"/>
      <c r="E65" s="114"/>
      <c r="F65" s="99"/>
      <c r="G65" s="114"/>
      <c r="H65" s="114"/>
      <c r="I65" s="114"/>
      <c r="J65" s="99">
        <v>5000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3" s="96" customFormat="1" ht="12.75" hidden="1">
      <c r="A66" s="117">
        <v>3212</v>
      </c>
      <c r="B66" s="118" t="s">
        <v>172</v>
      </c>
      <c r="C66" s="99">
        <f>SUM(D66:Q66)</f>
        <v>12500</v>
      </c>
      <c r="D66" s="119"/>
      <c r="E66" s="119"/>
      <c r="F66" s="119"/>
      <c r="G66" s="119"/>
      <c r="H66" s="114"/>
      <c r="I66" s="114"/>
      <c r="J66" s="119">
        <v>2500</v>
      </c>
      <c r="K66" s="119"/>
      <c r="L66" s="119"/>
      <c r="M66" s="119"/>
      <c r="N66" s="119"/>
      <c r="O66" s="114"/>
      <c r="P66" s="114"/>
      <c r="Q66" s="119">
        <v>10000</v>
      </c>
      <c r="R66" s="119"/>
      <c r="S66" s="119"/>
      <c r="T66" s="114"/>
      <c r="U66" s="114"/>
      <c r="W66" s="88"/>
    </row>
    <row r="67" spans="1:21" s="96" customFormat="1" ht="12.75" hidden="1">
      <c r="A67" s="117">
        <v>3213</v>
      </c>
      <c r="B67" s="118" t="s">
        <v>78</v>
      </c>
      <c r="C67" s="99">
        <f>SUM(D67:Q67)</f>
        <v>0</v>
      </c>
      <c r="D67" s="114"/>
      <c r="E67" s="114"/>
      <c r="F67" s="114"/>
      <c r="G67" s="114"/>
      <c r="H67" s="114"/>
      <c r="I67" s="114"/>
      <c r="J67" s="119">
        <v>0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s="96" customFormat="1" ht="12.75">
      <c r="A68" s="120">
        <v>322</v>
      </c>
      <c r="B68" s="121" t="s">
        <v>42</v>
      </c>
      <c r="C68" s="114">
        <f>SUM(D68:Q68)</f>
        <v>91000</v>
      </c>
      <c r="D68" s="114">
        <f>SUM(D69:D72)</f>
        <v>0</v>
      </c>
      <c r="E68" s="114">
        <f>SUM(E69:E72)</f>
        <v>0</v>
      </c>
      <c r="F68" s="114">
        <v>0</v>
      </c>
      <c r="G68" s="114"/>
      <c r="H68" s="114">
        <f aca="true" t="shared" si="18" ref="H68:S68">SUM(H69:H72)</f>
        <v>0</v>
      </c>
      <c r="I68" s="114">
        <f t="shared" si="18"/>
        <v>0</v>
      </c>
      <c r="J68" s="114">
        <v>91000</v>
      </c>
      <c r="K68" s="114">
        <f t="shared" si="18"/>
        <v>0</v>
      </c>
      <c r="L68" s="114">
        <f t="shared" si="18"/>
        <v>0</v>
      </c>
      <c r="M68" s="114">
        <f t="shared" si="18"/>
        <v>0</v>
      </c>
      <c r="N68" s="114">
        <f t="shared" si="18"/>
        <v>0</v>
      </c>
      <c r="O68" s="114">
        <f t="shared" si="18"/>
        <v>0</v>
      </c>
      <c r="P68" s="114">
        <f t="shared" si="18"/>
        <v>0</v>
      </c>
      <c r="Q68" s="114">
        <f t="shared" si="18"/>
        <v>0</v>
      </c>
      <c r="R68" s="114">
        <f t="shared" si="18"/>
        <v>0</v>
      </c>
      <c r="S68" s="114">
        <f t="shared" si="18"/>
        <v>0</v>
      </c>
      <c r="T68" s="114"/>
      <c r="U68" s="114"/>
    </row>
    <row r="69" spans="1:21" s="96" customFormat="1" ht="12.75" hidden="1">
      <c r="A69" s="117">
        <v>3221</v>
      </c>
      <c r="B69" s="118" t="s">
        <v>79</v>
      </c>
      <c r="C69" s="99">
        <f>SUM(D69:Q69)</f>
        <v>5000</v>
      </c>
      <c r="D69" s="114"/>
      <c r="E69" s="114"/>
      <c r="F69" s="99"/>
      <c r="G69" s="114"/>
      <c r="H69" s="114"/>
      <c r="I69" s="114"/>
      <c r="J69" s="119">
        <v>5000</v>
      </c>
      <c r="K69" s="114"/>
      <c r="L69" s="99"/>
      <c r="M69" s="99"/>
      <c r="N69" s="99"/>
      <c r="O69" s="114"/>
      <c r="P69" s="114"/>
      <c r="Q69" s="114"/>
      <c r="R69" s="114"/>
      <c r="S69" s="114"/>
      <c r="T69" s="114"/>
      <c r="U69" s="114"/>
    </row>
    <row r="70" spans="1:21" s="96" customFormat="1" ht="12.75" hidden="1">
      <c r="A70" s="117">
        <v>3222</v>
      </c>
      <c r="B70" s="118" t="s">
        <v>105</v>
      </c>
      <c r="C70" s="99"/>
      <c r="D70" s="114"/>
      <c r="E70" s="114"/>
      <c r="F70" s="99"/>
      <c r="G70" s="114"/>
      <c r="H70" s="114"/>
      <c r="I70" s="114"/>
      <c r="J70" s="119">
        <v>70000</v>
      </c>
      <c r="K70" s="114"/>
      <c r="L70" s="99"/>
      <c r="M70" s="99"/>
      <c r="N70" s="99"/>
      <c r="O70" s="114"/>
      <c r="P70" s="114"/>
      <c r="Q70" s="114"/>
      <c r="R70" s="114"/>
      <c r="S70" s="114"/>
      <c r="T70" s="114"/>
      <c r="U70" s="114"/>
    </row>
    <row r="71" spans="1:21" s="96" customFormat="1" ht="12.75" hidden="1">
      <c r="A71" s="117">
        <v>3224</v>
      </c>
      <c r="B71" s="118" t="s">
        <v>166</v>
      </c>
      <c r="C71" s="99">
        <f>SUM(D71:Q71)</f>
        <v>5000</v>
      </c>
      <c r="D71" s="114"/>
      <c r="E71" s="114"/>
      <c r="F71" s="114"/>
      <c r="G71" s="114"/>
      <c r="H71" s="114"/>
      <c r="I71" s="114"/>
      <c r="J71" s="119">
        <v>5000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</row>
    <row r="72" spans="1:21" s="96" customFormat="1" ht="12.75" hidden="1">
      <c r="A72" s="117">
        <v>3225</v>
      </c>
      <c r="B72" s="118" t="s">
        <v>44</v>
      </c>
      <c r="C72" s="99">
        <f>SUM(D72:Q72)</f>
        <v>5000</v>
      </c>
      <c r="D72" s="114"/>
      <c r="E72" s="114"/>
      <c r="F72" s="99"/>
      <c r="G72" s="114"/>
      <c r="H72" s="114"/>
      <c r="I72" s="114"/>
      <c r="J72" s="119">
        <v>5000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s="96" customFormat="1" ht="12.75" hidden="1">
      <c r="A73" s="117">
        <v>3227</v>
      </c>
      <c r="B73" s="118" t="s">
        <v>114</v>
      </c>
      <c r="C73" s="99">
        <f>SUM(D73:Q73)</f>
        <v>3500</v>
      </c>
      <c r="D73" s="114"/>
      <c r="E73" s="114"/>
      <c r="F73" s="114"/>
      <c r="G73" s="114"/>
      <c r="H73" s="114"/>
      <c r="I73" s="114"/>
      <c r="J73" s="119">
        <v>3500</v>
      </c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s="96" customFormat="1" ht="12.75">
      <c r="A74" s="120">
        <v>323</v>
      </c>
      <c r="B74" s="121" t="s">
        <v>46</v>
      </c>
      <c r="C74" s="114">
        <f aca="true" t="shared" si="19" ref="C74:C80">SUM(D74:Q74)</f>
        <v>72000</v>
      </c>
      <c r="D74" s="114">
        <f>SUM(D75:D77)</f>
        <v>0</v>
      </c>
      <c r="E74" s="114">
        <f>SUM(E75:E77)</f>
        <v>0</v>
      </c>
      <c r="F74" s="114">
        <v>0</v>
      </c>
      <c r="G74" s="114"/>
      <c r="H74" s="114">
        <f>SUM(H75:H77)</f>
        <v>0</v>
      </c>
      <c r="I74" s="114">
        <f>SUM(I75:I77)</f>
        <v>0</v>
      </c>
      <c r="J74" s="114">
        <v>72000</v>
      </c>
      <c r="K74" s="114">
        <f aca="true" t="shared" si="20" ref="K74:S74">SUM(K75:K77)</f>
        <v>0</v>
      </c>
      <c r="L74" s="114">
        <f t="shared" si="20"/>
        <v>0</v>
      </c>
      <c r="M74" s="114">
        <f t="shared" si="20"/>
        <v>0</v>
      </c>
      <c r="N74" s="114">
        <f t="shared" si="20"/>
        <v>0</v>
      </c>
      <c r="O74" s="114">
        <f t="shared" si="20"/>
        <v>0</v>
      </c>
      <c r="P74" s="114">
        <f t="shared" si="20"/>
        <v>0</v>
      </c>
      <c r="Q74" s="114">
        <f t="shared" si="20"/>
        <v>0</v>
      </c>
      <c r="R74" s="114">
        <f t="shared" si="20"/>
        <v>0</v>
      </c>
      <c r="S74" s="114">
        <f t="shared" si="20"/>
        <v>0</v>
      </c>
      <c r="T74" s="114"/>
      <c r="U74" s="114"/>
    </row>
    <row r="75" spans="1:21" ht="12.75" hidden="1">
      <c r="A75" s="117">
        <v>3232</v>
      </c>
      <c r="B75" s="118" t="s">
        <v>152</v>
      </c>
      <c r="C75" s="99">
        <f t="shared" si="19"/>
        <v>5000</v>
      </c>
      <c r="D75" s="99"/>
      <c r="E75" s="99"/>
      <c r="F75" s="99"/>
      <c r="G75" s="99"/>
      <c r="H75" s="99"/>
      <c r="I75" s="99"/>
      <c r="J75" s="119">
        <v>5000</v>
      </c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</row>
    <row r="76" spans="1:21" ht="12.75" hidden="1">
      <c r="A76" s="117">
        <v>3237</v>
      </c>
      <c r="B76" s="118" t="s">
        <v>173</v>
      </c>
      <c r="C76" s="99">
        <f t="shared" si="19"/>
        <v>3000</v>
      </c>
      <c r="D76" s="99"/>
      <c r="E76" s="99"/>
      <c r="F76" s="99"/>
      <c r="G76" s="99"/>
      <c r="H76" s="99"/>
      <c r="I76" s="99"/>
      <c r="J76" s="119">
        <v>3000</v>
      </c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</row>
    <row r="77" spans="1:21" ht="12.75" hidden="1">
      <c r="A77" s="117">
        <v>3239</v>
      </c>
      <c r="B77" s="118" t="s">
        <v>55</v>
      </c>
      <c r="C77" s="99">
        <f t="shared" si="19"/>
        <v>60000</v>
      </c>
      <c r="D77" s="99"/>
      <c r="E77" s="99"/>
      <c r="F77" s="99"/>
      <c r="G77" s="99"/>
      <c r="H77" s="99"/>
      <c r="I77" s="99"/>
      <c r="J77" s="119">
        <v>60000</v>
      </c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</row>
    <row r="78" spans="1:21" ht="12.75">
      <c r="A78" s="120">
        <v>324</v>
      </c>
      <c r="B78" s="121" t="s">
        <v>115</v>
      </c>
      <c r="C78" s="114">
        <v>0</v>
      </c>
      <c r="D78" s="99"/>
      <c r="E78" s="99"/>
      <c r="F78" s="99"/>
      <c r="G78" s="99"/>
      <c r="H78" s="99"/>
      <c r="I78" s="99"/>
      <c r="J78" s="135">
        <f>+J79</f>
        <v>0</v>
      </c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</row>
    <row r="79" spans="1:21" ht="12.75" hidden="1">
      <c r="A79" s="117">
        <v>3241</v>
      </c>
      <c r="B79" s="118" t="s">
        <v>116</v>
      </c>
      <c r="C79" s="99">
        <v>50</v>
      </c>
      <c r="D79" s="99"/>
      <c r="E79" s="99"/>
      <c r="F79" s="99"/>
      <c r="G79" s="99"/>
      <c r="H79" s="99"/>
      <c r="I79" s="99"/>
      <c r="J79" s="119">
        <v>0</v>
      </c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</row>
    <row r="80" spans="1:21" ht="12.75">
      <c r="A80" s="120">
        <v>329</v>
      </c>
      <c r="B80" s="121" t="s">
        <v>80</v>
      </c>
      <c r="C80" s="114">
        <f t="shared" si="19"/>
        <v>6000</v>
      </c>
      <c r="D80" s="99"/>
      <c r="E80" s="99"/>
      <c r="F80" s="99"/>
      <c r="G80" s="99"/>
      <c r="H80" s="99"/>
      <c r="I80" s="99"/>
      <c r="J80" s="135">
        <f>+J81+J82</f>
        <v>6000</v>
      </c>
      <c r="K80" s="99"/>
      <c r="L80" s="99"/>
      <c r="M80" s="99"/>
      <c r="N80" s="99"/>
      <c r="O80" s="99"/>
      <c r="P80" s="99"/>
      <c r="Q80" s="99"/>
      <c r="R80" s="99"/>
      <c r="S80" s="99"/>
      <c r="T80" s="114"/>
      <c r="U80" s="114"/>
    </row>
    <row r="81" spans="1:21" ht="12.75" hidden="1">
      <c r="A81" s="117">
        <v>3293</v>
      </c>
      <c r="B81" s="118" t="s">
        <v>58</v>
      </c>
      <c r="C81" s="99">
        <v>5000</v>
      </c>
      <c r="D81" s="99"/>
      <c r="E81" s="99"/>
      <c r="F81" s="99"/>
      <c r="G81" s="99"/>
      <c r="H81" s="99"/>
      <c r="I81" s="99"/>
      <c r="J81" s="119">
        <v>3000</v>
      </c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</row>
    <row r="82" spans="1:21" ht="12.75" hidden="1">
      <c r="A82" s="117">
        <v>3299</v>
      </c>
      <c r="B82" s="118" t="s">
        <v>117</v>
      </c>
      <c r="C82" s="99">
        <v>5000</v>
      </c>
      <c r="D82" s="99"/>
      <c r="E82" s="99"/>
      <c r="F82" s="99"/>
      <c r="G82" s="99"/>
      <c r="H82" s="99"/>
      <c r="I82" s="99"/>
      <c r="J82" s="119">
        <v>3000</v>
      </c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</row>
    <row r="83" spans="1:21" s="96" customFormat="1" ht="12.75">
      <c r="A83" s="97">
        <v>34</v>
      </c>
      <c r="B83" s="113" t="s">
        <v>60</v>
      </c>
      <c r="C83" s="114">
        <f>+C84</f>
        <v>0</v>
      </c>
      <c r="D83" s="114">
        <f>+D84</f>
        <v>0</v>
      </c>
      <c r="E83" s="114">
        <f>+E84</f>
        <v>0</v>
      </c>
      <c r="F83" s="114">
        <v>0</v>
      </c>
      <c r="G83" s="114"/>
      <c r="H83" s="114">
        <f aca="true" t="shared" si="21" ref="H83:S83">+H84</f>
        <v>0</v>
      </c>
      <c r="I83" s="114">
        <f t="shared" si="21"/>
        <v>0</v>
      </c>
      <c r="J83" s="114">
        <f t="shared" si="21"/>
        <v>0</v>
      </c>
      <c r="K83" s="114">
        <f t="shared" si="21"/>
        <v>0</v>
      </c>
      <c r="L83" s="114">
        <f t="shared" si="21"/>
        <v>0</v>
      </c>
      <c r="M83" s="114">
        <f t="shared" si="21"/>
        <v>0</v>
      </c>
      <c r="N83" s="114">
        <f t="shared" si="21"/>
        <v>0</v>
      </c>
      <c r="O83" s="114">
        <f t="shared" si="21"/>
        <v>0</v>
      </c>
      <c r="P83" s="114">
        <f t="shared" si="21"/>
        <v>0</v>
      </c>
      <c r="Q83" s="114">
        <f t="shared" si="21"/>
        <v>0</v>
      </c>
      <c r="R83" s="114">
        <f t="shared" si="21"/>
        <v>0</v>
      </c>
      <c r="S83" s="114">
        <f t="shared" si="21"/>
        <v>0</v>
      </c>
      <c r="T83" s="114">
        <f>SUM(T84)</f>
        <v>0</v>
      </c>
      <c r="U83" s="114">
        <f>SUM(U84)</f>
        <v>0</v>
      </c>
    </row>
    <row r="84" spans="1:21" ht="12.75">
      <c r="A84" s="97">
        <v>343</v>
      </c>
      <c r="B84" s="113" t="s">
        <v>61</v>
      </c>
      <c r="C84" s="114">
        <f>SUM(D84:Q84)</f>
        <v>0</v>
      </c>
      <c r="D84" s="114">
        <f>SUM(E84:R84)</f>
        <v>0</v>
      </c>
      <c r="E84" s="114">
        <f>SUM(H84:S84)</f>
        <v>0</v>
      </c>
      <c r="F84" s="114">
        <v>0</v>
      </c>
      <c r="G84" s="114"/>
      <c r="H84" s="114">
        <f aca="true" t="shared" si="22" ref="H84:S84">SUM(I84:T84)</f>
        <v>0</v>
      </c>
      <c r="I84" s="114">
        <f t="shared" si="22"/>
        <v>0</v>
      </c>
      <c r="J84" s="114">
        <f t="shared" si="22"/>
        <v>0</v>
      </c>
      <c r="K84" s="114">
        <f t="shared" si="22"/>
        <v>0</v>
      </c>
      <c r="L84" s="114">
        <f t="shared" si="22"/>
        <v>0</v>
      </c>
      <c r="M84" s="114">
        <f t="shared" si="22"/>
        <v>0</v>
      </c>
      <c r="N84" s="114">
        <f t="shared" si="22"/>
        <v>0</v>
      </c>
      <c r="O84" s="114">
        <f t="shared" si="22"/>
        <v>0</v>
      </c>
      <c r="P84" s="114">
        <f t="shared" si="22"/>
        <v>0</v>
      </c>
      <c r="Q84" s="114">
        <f t="shared" si="22"/>
        <v>0</v>
      </c>
      <c r="R84" s="114">
        <f t="shared" si="22"/>
        <v>0</v>
      </c>
      <c r="S84" s="114">
        <f t="shared" si="22"/>
        <v>0</v>
      </c>
      <c r="T84" s="99"/>
      <c r="U84" s="99"/>
    </row>
    <row r="85" spans="1:23" ht="22.5">
      <c r="A85" s="97">
        <v>4</v>
      </c>
      <c r="B85" s="113" t="s">
        <v>64</v>
      </c>
      <c r="C85" s="114">
        <f>+C86</f>
        <v>60276</v>
      </c>
      <c r="D85" s="114">
        <f>+D86</f>
        <v>0</v>
      </c>
      <c r="E85" s="114">
        <f>+E86</f>
        <v>0</v>
      </c>
      <c r="F85" s="114">
        <v>0</v>
      </c>
      <c r="G85" s="114"/>
      <c r="H85" s="114">
        <f aca="true" t="shared" si="23" ref="H85:S85">+H86</f>
        <v>0</v>
      </c>
      <c r="I85" s="114">
        <f t="shared" si="23"/>
        <v>0</v>
      </c>
      <c r="J85" s="114">
        <f t="shared" si="23"/>
        <v>60276</v>
      </c>
      <c r="K85" s="114">
        <f t="shared" si="23"/>
        <v>0</v>
      </c>
      <c r="L85" s="114">
        <f t="shared" si="23"/>
        <v>0</v>
      </c>
      <c r="M85" s="114">
        <f t="shared" si="23"/>
        <v>0</v>
      </c>
      <c r="N85" s="114">
        <f t="shared" si="23"/>
        <v>0</v>
      </c>
      <c r="O85" s="114">
        <f t="shared" si="23"/>
        <v>0</v>
      </c>
      <c r="P85" s="114">
        <f t="shared" si="23"/>
        <v>0</v>
      </c>
      <c r="Q85" s="114">
        <f t="shared" si="23"/>
        <v>0</v>
      </c>
      <c r="R85" s="114">
        <f t="shared" si="23"/>
        <v>0</v>
      </c>
      <c r="S85" s="114">
        <f t="shared" si="23"/>
        <v>0</v>
      </c>
      <c r="T85" s="114">
        <f>+T86</f>
        <v>60276</v>
      </c>
      <c r="U85" s="114">
        <f>+U86</f>
        <v>60276</v>
      </c>
      <c r="W85" s="86"/>
    </row>
    <row r="86" spans="1:21" ht="22.5">
      <c r="A86" s="97">
        <v>42</v>
      </c>
      <c r="B86" s="113" t="s">
        <v>65</v>
      </c>
      <c r="C86" s="114">
        <f aca="true" t="shared" si="24" ref="C86:C93">SUM(D86:Q86)</f>
        <v>60276</v>
      </c>
      <c r="D86" s="114">
        <f>+D87+D94+D96</f>
        <v>0</v>
      </c>
      <c r="E86" s="114">
        <f>+E87+E94+E96</f>
        <v>0</v>
      </c>
      <c r="F86" s="114">
        <v>0</v>
      </c>
      <c r="G86" s="114"/>
      <c r="H86" s="114">
        <f aca="true" t="shared" si="25" ref="H86:S86">+H87+H94+H96</f>
        <v>0</v>
      </c>
      <c r="I86" s="114">
        <f t="shared" si="25"/>
        <v>0</v>
      </c>
      <c r="J86" s="114">
        <f t="shared" si="25"/>
        <v>60276</v>
      </c>
      <c r="K86" s="114">
        <f t="shared" si="25"/>
        <v>0</v>
      </c>
      <c r="L86" s="114">
        <f t="shared" si="25"/>
        <v>0</v>
      </c>
      <c r="M86" s="114">
        <f t="shared" si="25"/>
        <v>0</v>
      </c>
      <c r="N86" s="114">
        <f t="shared" si="25"/>
        <v>0</v>
      </c>
      <c r="O86" s="114">
        <f t="shared" si="25"/>
        <v>0</v>
      </c>
      <c r="P86" s="114">
        <f t="shared" si="25"/>
        <v>0</v>
      </c>
      <c r="Q86" s="114">
        <f t="shared" si="25"/>
        <v>0</v>
      </c>
      <c r="R86" s="114">
        <f t="shared" si="25"/>
        <v>0</v>
      </c>
      <c r="S86" s="114">
        <f t="shared" si="25"/>
        <v>0</v>
      </c>
      <c r="T86" s="114">
        <v>60276</v>
      </c>
      <c r="U86" s="114">
        <v>60276</v>
      </c>
    </row>
    <row r="87" spans="1:21" ht="12.75">
      <c r="A87" s="97">
        <v>422</v>
      </c>
      <c r="B87" s="113" t="s">
        <v>68</v>
      </c>
      <c r="C87" s="114">
        <f t="shared" si="24"/>
        <v>56276</v>
      </c>
      <c r="D87" s="114">
        <f>SUM(D88:D90)</f>
        <v>0</v>
      </c>
      <c r="E87" s="114">
        <f>SUM(E88:E90)</f>
        <v>0</v>
      </c>
      <c r="F87" s="114">
        <v>0</v>
      </c>
      <c r="G87" s="114"/>
      <c r="H87" s="114">
        <f>SUM(H88:H90)</f>
        <v>0</v>
      </c>
      <c r="I87" s="114">
        <f>SUM(I88:I90)</f>
        <v>0</v>
      </c>
      <c r="J87" s="114">
        <v>56276</v>
      </c>
      <c r="K87" s="114">
        <f aca="true" t="shared" si="26" ref="K87:S87">SUM(K88:K90)</f>
        <v>0</v>
      </c>
      <c r="L87" s="114">
        <f t="shared" si="26"/>
        <v>0</v>
      </c>
      <c r="M87" s="114">
        <f t="shared" si="26"/>
        <v>0</v>
      </c>
      <c r="N87" s="114">
        <f t="shared" si="26"/>
        <v>0</v>
      </c>
      <c r="O87" s="114">
        <f t="shared" si="26"/>
        <v>0</v>
      </c>
      <c r="P87" s="114">
        <f t="shared" si="26"/>
        <v>0</v>
      </c>
      <c r="Q87" s="114">
        <f t="shared" si="26"/>
        <v>0</v>
      </c>
      <c r="R87" s="114">
        <f t="shared" si="26"/>
        <v>0</v>
      </c>
      <c r="S87" s="114">
        <f t="shared" si="26"/>
        <v>0</v>
      </c>
      <c r="T87" s="114"/>
      <c r="U87" s="114"/>
    </row>
    <row r="88" spans="1:21" ht="12.75" hidden="1">
      <c r="A88" s="117">
        <v>4221</v>
      </c>
      <c r="B88" s="118" t="s">
        <v>81</v>
      </c>
      <c r="C88" s="99">
        <f t="shared" si="24"/>
        <v>26000</v>
      </c>
      <c r="D88" s="99"/>
      <c r="E88" s="99"/>
      <c r="F88" s="99"/>
      <c r="G88" s="99"/>
      <c r="H88" s="99"/>
      <c r="I88" s="99"/>
      <c r="J88" s="119">
        <v>26000</v>
      </c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</row>
    <row r="89" spans="1:21" ht="12.75" hidden="1">
      <c r="A89" s="117">
        <v>4222</v>
      </c>
      <c r="B89" s="118" t="s">
        <v>118</v>
      </c>
      <c r="C89" s="99">
        <f t="shared" si="24"/>
        <v>5000</v>
      </c>
      <c r="D89" s="99"/>
      <c r="E89" s="99"/>
      <c r="F89" s="99"/>
      <c r="G89" s="99"/>
      <c r="H89" s="99"/>
      <c r="I89" s="99"/>
      <c r="J89" s="119">
        <v>5000</v>
      </c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</row>
    <row r="90" spans="1:21" ht="12.75" hidden="1">
      <c r="A90" s="117">
        <v>4223</v>
      </c>
      <c r="B90" s="134" t="s">
        <v>69</v>
      </c>
      <c r="C90" s="99">
        <f t="shared" si="24"/>
        <v>7000</v>
      </c>
      <c r="D90" s="99"/>
      <c r="E90" s="99"/>
      <c r="F90" s="99"/>
      <c r="G90" s="99"/>
      <c r="H90" s="99"/>
      <c r="I90" s="99"/>
      <c r="J90" s="119">
        <v>7000</v>
      </c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</row>
    <row r="91" spans="1:21" ht="12.75" hidden="1">
      <c r="A91" s="117">
        <v>4225</v>
      </c>
      <c r="B91" s="134" t="s">
        <v>82</v>
      </c>
      <c r="C91" s="99">
        <f t="shared" si="24"/>
        <v>3000</v>
      </c>
      <c r="D91" s="99"/>
      <c r="E91" s="99"/>
      <c r="F91" s="99"/>
      <c r="G91" s="99"/>
      <c r="H91" s="99"/>
      <c r="I91" s="99"/>
      <c r="J91" s="119">
        <v>3000</v>
      </c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</row>
    <row r="92" spans="1:21" ht="12.75" hidden="1">
      <c r="A92" s="117">
        <v>4226</v>
      </c>
      <c r="B92" s="134" t="s">
        <v>83</v>
      </c>
      <c r="C92" s="99">
        <f t="shared" si="24"/>
        <v>3000</v>
      </c>
      <c r="D92" s="99"/>
      <c r="E92" s="99"/>
      <c r="F92" s="99"/>
      <c r="G92" s="99"/>
      <c r="H92" s="99"/>
      <c r="I92" s="99"/>
      <c r="J92" s="119">
        <v>3000</v>
      </c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</row>
    <row r="93" spans="1:21" ht="12.75" hidden="1">
      <c r="A93" s="117">
        <v>4227</v>
      </c>
      <c r="B93" s="134" t="s">
        <v>84</v>
      </c>
      <c r="C93" s="99">
        <f t="shared" si="24"/>
        <v>2735</v>
      </c>
      <c r="D93" s="99"/>
      <c r="E93" s="99"/>
      <c r="F93" s="99"/>
      <c r="G93" s="99"/>
      <c r="H93" s="99"/>
      <c r="I93" s="99"/>
      <c r="J93" s="119">
        <v>2735</v>
      </c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</row>
    <row r="94" spans="1:21" ht="12.75">
      <c r="A94" s="120">
        <v>426</v>
      </c>
      <c r="B94" s="136" t="s">
        <v>85</v>
      </c>
      <c r="C94" s="114">
        <f>SUM(C95)</f>
        <v>0</v>
      </c>
      <c r="D94" s="114">
        <f>SUM(D95)</f>
        <v>0</v>
      </c>
      <c r="E94" s="114">
        <f>SUM(E95)</f>
        <v>0</v>
      </c>
      <c r="F94" s="114">
        <v>0</v>
      </c>
      <c r="G94" s="114"/>
      <c r="H94" s="114">
        <f>SUM(H95)</f>
        <v>0</v>
      </c>
      <c r="I94" s="114">
        <f>SUM(I95)</f>
        <v>0</v>
      </c>
      <c r="J94" s="114">
        <v>0</v>
      </c>
      <c r="K94" s="114">
        <f aca="true" t="shared" si="27" ref="K94:S94">SUM(K95)</f>
        <v>0</v>
      </c>
      <c r="L94" s="114">
        <f t="shared" si="27"/>
        <v>0</v>
      </c>
      <c r="M94" s="114">
        <f t="shared" si="27"/>
        <v>0</v>
      </c>
      <c r="N94" s="114">
        <f t="shared" si="27"/>
        <v>0</v>
      </c>
      <c r="O94" s="114">
        <f t="shared" si="27"/>
        <v>0</v>
      </c>
      <c r="P94" s="114">
        <f t="shared" si="27"/>
        <v>0</v>
      </c>
      <c r="Q94" s="114">
        <f t="shared" si="27"/>
        <v>0</v>
      </c>
      <c r="R94" s="114">
        <f t="shared" si="27"/>
        <v>0</v>
      </c>
      <c r="S94" s="114">
        <f t="shared" si="27"/>
        <v>0</v>
      </c>
      <c r="T94" s="99"/>
      <c r="U94" s="99"/>
    </row>
    <row r="95" spans="1:21" ht="12.75" hidden="1">
      <c r="A95" s="117">
        <v>4262</v>
      </c>
      <c r="B95" s="118" t="s">
        <v>86</v>
      </c>
      <c r="C95" s="99">
        <f>SUM(D95:Q95)</f>
        <v>0</v>
      </c>
      <c r="D95" s="99"/>
      <c r="E95" s="99"/>
      <c r="F95" s="99"/>
      <c r="G95" s="99"/>
      <c r="H95" s="99"/>
      <c r="I95" s="99"/>
      <c r="J95" s="11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</row>
    <row r="96" spans="1:21" ht="13.5" thickBot="1">
      <c r="A96" s="137">
        <v>424</v>
      </c>
      <c r="B96" s="138" t="s">
        <v>87</v>
      </c>
      <c r="C96" s="108">
        <f>SUM(C97)</f>
        <v>6000</v>
      </c>
      <c r="D96" s="108">
        <f>SUM(D97)</f>
        <v>0</v>
      </c>
      <c r="E96" s="108">
        <f>SUM(E97)</f>
        <v>0</v>
      </c>
      <c r="F96" s="108">
        <v>0</v>
      </c>
      <c r="G96" s="108"/>
      <c r="H96" s="108">
        <f aca="true" t="shared" si="28" ref="H96:S96">SUM(H97)</f>
        <v>0</v>
      </c>
      <c r="I96" s="108">
        <f t="shared" si="28"/>
        <v>0</v>
      </c>
      <c r="J96" s="108">
        <v>4000</v>
      </c>
      <c r="K96" s="108">
        <f t="shared" si="28"/>
        <v>0</v>
      </c>
      <c r="L96" s="108">
        <f t="shared" si="28"/>
        <v>0</v>
      </c>
      <c r="M96" s="108">
        <f t="shared" si="28"/>
        <v>0</v>
      </c>
      <c r="N96" s="108">
        <f t="shared" si="28"/>
        <v>0</v>
      </c>
      <c r="O96" s="108">
        <f t="shared" si="28"/>
        <v>0</v>
      </c>
      <c r="P96" s="108">
        <f t="shared" si="28"/>
        <v>0</v>
      </c>
      <c r="Q96" s="108">
        <f t="shared" si="28"/>
        <v>0</v>
      </c>
      <c r="R96" s="108">
        <f t="shared" si="28"/>
        <v>0</v>
      </c>
      <c r="S96" s="108">
        <f t="shared" si="28"/>
        <v>0</v>
      </c>
      <c r="T96" s="108"/>
      <c r="U96" s="108"/>
    </row>
    <row r="97" spans="1:21" ht="12.75" hidden="1">
      <c r="A97" s="139">
        <v>4241</v>
      </c>
      <c r="B97" s="140" t="s">
        <v>88</v>
      </c>
      <c r="C97" s="141">
        <f>SUM(D97:Q97)</f>
        <v>6000</v>
      </c>
      <c r="D97" s="141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2">
        <v>6000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v>0</v>
      </c>
      <c r="S97" s="141">
        <v>0</v>
      </c>
      <c r="T97" s="141">
        <v>0</v>
      </c>
      <c r="U97" s="141">
        <v>0</v>
      </c>
    </row>
    <row r="98" spans="1:21" ht="14.25" thickBot="1" thickTop="1">
      <c r="A98" s="143"/>
      <c r="B98" s="130" t="s">
        <v>70</v>
      </c>
      <c r="C98" s="131">
        <f>SUM(D98:S98)</f>
        <v>678726</v>
      </c>
      <c r="D98" s="131">
        <f>+D54+D85</f>
        <v>0</v>
      </c>
      <c r="E98" s="131">
        <v>0</v>
      </c>
      <c r="F98" s="131">
        <v>0</v>
      </c>
      <c r="G98" s="131">
        <v>0</v>
      </c>
      <c r="H98" s="131">
        <f>+H54+H85</f>
        <v>0</v>
      </c>
      <c r="I98" s="131">
        <v>0</v>
      </c>
      <c r="J98" s="131">
        <f aca="true" t="shared" si="29" ref="J98:S98">+J54+J85</f>
        <v>314556</v>
      </c>
      <c r="K98" s="131">
        <f t="shared" si="29"/>
        <v>0</v>
      </c>
      <c r="L98" s="131">
        <f t="shared" si="29"/>
        <v>0</v>
      </c>
      <c r="M98" s="131">
        <f t="shared" si="29"/>
        <v>43050</v>
      </c>
      <c r="N98" s="131">
        <f t="shared" si="29"/>
        <v>0</v>
      </c>
      <c r="O98" s="131">
        <f t="shared" si="29"/>
        <v>0</v>
      </c>
      <c r="P98" s="131">
        <f t="shared" si="29"/>
        <v>0</v>
      </c>
      <c r="Q98" s="131">
        <f t="shared" si="29"/>
        <v>321120</v>
      </c>
      <c r="R98" s="131">
        <f t="shared" si="29"/>
        <v>0</v>
      </c>
      <c r="S98" s="131">
        <f t="shared" si="29"/>
        <v>0</v>
      </c>
      <c r="T98" s="131">
        <f>SUM(T55:T85)</f>
        <v>678726</v>
      </c>
      <c r="U98" s="131">
        <f>SUM(U55:U85)</f>
        <v>678726</v>
      </c>
    </row>
    <row r="99" spans="1:21" ht="13.5" thickTop="1">
      <c r="A99" s="144"/>
      <c r="B99" s="104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</row>
    <row r="100" spans="1:21" ht="13.5" thickBot="1">
      <c r="A100" s="106"/>
      <c r="B100" s="145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</row>
    <row r="101" spans="1:21" s="96" customFormat="1" ht="80.25" thickBot="1" thickTop="1">
      <c r="A101" s="146" t="s">
        <v>28</v>
      </c>
      <c r="B101" s="110" t="s">
        <v>89</v>
      </c>
      <c r="C101" s="147" t="s">
        <v>188</v>
      </c>
      <c r="D101" s="147" t="s">
        <v>90</v>
      </c>
      <c r="E101" s="147" t="s">
        <v>91</v>
      </c>
      <c r="F101" s="147" t="s">
        <v>30</v>
      </c>
      <c r="G101" s="147" t="s">
        <v>18</v>
      </c>
      <c r="H101" s="147" t="s">
        <v>5</v>
      </c>
      <c r="I101" s="147" t="s">
        <v>19</v>
      </c>
      <c r="J101" s="147" t="s">
        <v>92</v>
      </c>
      <c r="K101" s="147" t="s">
        <v>20</v>
      </c>
      <c r="L101" s="147" t="s">
        <v>21</v>
      </c>
      <c r="M101" s="147" t="s">
        <v>179</v>
      </c>
      <c r="N101" s="147" t="s">
        <v>93</v>
      </c>
      <c r="O101" s="147" t="s">
        <v>23</v>
      </c>
      <c r="P101" s="147" t="s">
        <v>8</v>
      </c>
      <c r="Q101" s="147" t="s">
        <v>154</v>
      </c>
      <c r="R101" s="147" t="s">
        <v>180</v>
      </c>
      <c r="S101" s="147" t="s">
        <v>196</v>
      </c>
      <c r="T101" s="147" t="s">
        <v>174</v>
      </c>
      <c r="U101" s="147" t="s">
        <v>189</v>
      </c>
    </row>
    <row r="102" spans="1:21" s="96" customFormat="1" ht="13.5" thickTop="1">
      <c r="A102" s="103">
        <v>3</v>
      </c>
      <c r="B102" s="111" t="s">
        <v>34</v>
      </c>
      <c r="C102" s="112">
        <f aca="true" t="shared" si="30" ref="C102:C142">SUM(D102:S102)</f>
        <v>791704</v>
      </c>
      <c r="D102" s="112">
        <f>+D103+D113+D143</f>
        <v>0</v>
      </c>
      <c r="E102" s="112">
        <f>+E103+E113+E143</f>
        <v>0</v>
      </c>
      <c r="F102" s="112"/>
      <c r="G102" s="112">
        <v>5000</v>
      </c>
      <c r="H102" s="112">
        <f>+H103+H113+H143</f>
        <v>5000</v>
      </c>
      <c r="I102" s="112">
        <f>+I103+I113+I143</f>
        <v>14400</v>
      </c>
      <c r="J102" s="112">
        <f>+J103+J113+J147</f>
        <v>211100</v>
      </c>
      <c r="K102" s="112">
        <f>+K103+K113+K143+K147</f>
        <v>231000</v>
      </c>
      <c r="L102" s="112">
        <f>+L103+L113</f>
        <v>14254</v>
      </c>
      <c r="M102" s="112">
        <f aca="true" t="shared" si="31" ref="M102:R102">+M103+M113+M143</f>
        <v>31950</v>
      </c>
      <c r="N102" s="112">
        <f t="shared" si="31"/>
        <v>0</v>
      </c>
      <c r="O102" s="112">
        <f t="shared" si="31"/>
        <v>26000</v>
      </c>
      <c r="P102" s="112">
        <f t="shared" si="31"/>
        <v>15000</v>
      </c>
      <c r="Q102" s="112">
        <f t="shared" si="31"/>
        <v>8000</v>
      </c>
      <c r="R102" s="112">
        <f t="shared" si="31"/>
        <v>0</v>
      </c>
      <c r="S102" s="112">
        <f>+S103+S113</f>
        <v>230000</v>
      </c>
      <c r="T102" s="112">
        <f>SUM(T103:T113:T147)</f>
        <v>651704</v>
      </c>
      <c r="U102" s="112">
        <f>SUM(U103:U113:U147)</f>
        <v>651704</v>
      </c>
    </row>
    <row r="103" spans="1:21" s="96" customFormat="1" ht="12.75">
      <c r="A103" s="97">
        <v>31</v>
      </c>
      <c r="B103" s="113" t="s">
        <v>35</v>
      </c>
      <c r="C103" s="114">
        <f t="shared" si="30"/>
        <v>137704</v>
      </c>
      <c r="D103" s="114">
        <f>+D104+D108+D110</f>
        <v>0</v>
      </c>
      <c r="E103" s="114">
        <f>+E104+E108+E110</f>
        <v>0</v>
      </c>
      <c r="F103" s="114">
        <v>0</v>
      </c>
      <c r="G103" s="114">
        <f>+G104+G108+G110</f>
        <v>1360</v>
      </c>
      <c r="H103" s="114">
        <f aca="true" t="shared" si="32" ref="H103:R103">+H104+H108+H110</f>
        <v>0</v>
      </c>
      <c r="I103" s="114">
        <f t="shared" si="32"/>
        <v>0</v>
      </c>
      <c r="J103" s="114">
        <f t="shared" si="32"/>
        <v>0</v>
      </c>
      <c r="K103" s="114">
        <f>+K104+K108+K110</f>
        <v>3890</v>
      </c>
      <c r="L103" s="114">
        <f>+L104+L108+L110</f>
        <v>2454</v>
      </c>
      <c r="M103" s="114">
        <f t="shared" si="32"/>
        <v>0</v>
      </c>
      <c r="N103" s="114">
        <f t="shared" si="32"/>
        <v>0</v>
      </c>
      <c r="O103" s="114">
        <f t="shared" si="32"/>
        <v>0</v>
      </c>
      <c r="P103" s="114">
        <f t="shared" si="32"/>
        <v>0</v>
      </c>
      <c r="Q103" s="114">
        <f t="shared" si="32"/>
        <v>0</v>
      </c>
      <c r="R103" s="114">
        <f t="shared" si="32"/>
        <v>0</v>
      </c>
      <c r="S103" s="114">
        <f>+S104+S108+S110</f>
        <v>130000</v>
      </c>
      <c r="T103" s="114">
        <v>7704</v>
      </c>
      <c r="U103" s="112">
        <v>7704</v>
      </c>
    </row>
    <row r="104" spans="1:21" s="96" customFormat="1" ht="12.75">
      <c r="A104" s="120">
        <v>311</v>
      </c>
      <c r="B104" s="121" t="s">
        <v>36</v>
      </c>
      <c r="C104" s="114">
        <f t="shared" si="30"/>
        <v>118200</v>
      </c>
      <c r="D104" s="114"/>
      <c r="E104" s="114"/>
      <c r="F104" s="114"/>
      <c r="G104" s="114">
        <f>SUM(G105:G107)</f>
        <v>1167</v>
      </c>
      <c r="H104" s="114"/>
      <c r="I104" s="99"/>
      <c r="J104" s="114"/>
      <c r="K104" s="114">
        <f>SUM(K105:K107)</f>
        <v>3339</v>
      </c>
      <c r="L104" s="114">
        <f>SUM(L105:L107)</f>
        <v>2106</v>
      </c>
      <c r="M104" s="119"/>
      <c r="N104" s="114"/>
      <c r="O104" s="114"/>
      <c r="P104" s="114"/>
      <c r="Q104" s="99"/>
      <c r="R104" s="114"/>
      <c r="S104" s="114">
        <v>111588</v>
      </c>
      <c r="T104" s="99"/>
      <c r="U104" s="99">
        <v>0</v>
      </c>
    </row>
    <row r="105" spans="1:21" s="96" customFormat="1" ht="12.75" hidden="1">
      <c r="A105" s="117">
        <v>3111</v>
      </c>
      <c r="B105" s="118" t="s">
        <v>113</v>
      </c>
      <c r="C105" s="114">
        <f t="shared" si="30"/>
        <v>5148253</v>
      </c>
      <c r="D105" s="114"/>
      <c r="E105" s="114"/>
      <c r="F105" s="114"/>
      <c r="G105" s="99">
        <v>1167</v>
      </c>
      <c r="H105" s="114"/>
      <c r="I105" s="99"/>
      <c r="J105" s="114"/>
      <c r="K105" s="99">
        <v>3339</v>
      </c>
      <c r="L105" s="99">
        <v>2106</v>
      </c>
      <c r="M105" s="119"/>
      <c r="N105" s="114"/>
      <c r="O105" s="114"/>
      <c r="P105" s="99"/>
      <c r="Q105" s="99"/>
      <c r="R105" s="99">
        <v>5047220</v>
      </c>
      <c r="S105" s="99">
        <v>94421</v>
      </c>
      <c r="T105" s="99"/>
      <c r="U105" s="99"/>
    </row>
    <row r="106" spans="1:21" s="96" customFormat="1" ht="12.75" hidden="1">
      <c r="A106" s="117">
        <v>3113</v>
      </c>
      <c r="B106" s="118" t="s">
        <v>122</v>
      </c>
      <c r="C106" s="114">
        <f t="shared" si="30"/>
        <v>95000</v>
      </c>
      <c r="D106" s="114"/>
      <c r="E106" s="114"/>
      <c r="F106" s="114"/>
      <c r="G106" s="99"/>
      <c r="H106" s="114"/>
      <c r="I106" s="99"/>
      <c r="J106" s="114"/>
      <c r="K106" s="99"/>
      <c r="L106" s="99"/>
      <c r="M106" s="119"/>
      <c r="N106" s="114"/>
      <c r="O106" s="114"/>
      <c r="P106" s="114"/>
      <c r="Q106" s="99"/>
      <c r="R106" s="99">
        <v>95000</v>
      </c>
      <c r="S106" s="99"/>
      <c r="T106" s="99"/>
      <c r="U106" s="99"/>
    </row>
    <row r="107" spans="1:21" s="96" customFormat="1" ht="12.75" hidden="1">
      <c r="A107" s="117">
        <v>3114</v>
      </c>
      <c r="B107" s="118" t="s">
        <v>123</v>
      </c>
      <c r="C107" s="114">
        <f t="shared" si="30"/>
        <v>35000</v>
      </c>
      <c r="D107" s="114"/>
      <c r="E107" s="114"/>
      <c r="F107" s="114"/>
      <c r="G107" s="99"/>
      <c r="H107" s="114"/>
      <c r="I107" s="99"/>
      <c r="J107" s="114"/>
      <c r="K107" s="99"/>
      <c r="L107" s="99"/>
      <c r="M107" s="119"/>
      <c r="N107" s="114"/>
      <c r="O107" s="114"/>
      <c r="P107" s="114"/>
      <c r="Q107" s="99"/>
      <c r="R107" s="99">
        <v>35000</v>
      </c>
      <c r="S107" s="99"/>
      <c r="T107" s="99"/>
      <c r="U107" s="99"/>
    </row>
    <row r="108" spans="1:21" ht="12.75">
      <c r="A108" s="120">
        <v>312</v>
      </c>
      <c r="B108" s="121" t="s">
        <v>75</v>
      </c>
      <c r="C108" s="114">
        <f t="shared" si="30"/>
        <v>0</v>
      </c>
      <c r="D108" s="99"/>
      <c r="E108" s="99"/>
      <c r="F108" s="99"/>
      <c r="G108" s="99"/>
      <c r="H108" s="99"/>
      <c r="I108" s="99"/>
      <c r="J108" s="119"/>
      <c r="K108" s="119">
        <f>SUM(K109)</f>
        <v>0</v>
      </c>
      <c r="L108" s="119">
        <f>SUM(L109)</f>
        <v>0</v>
      </c>
      <c r="M108" s="119"/>
      <c r="N108" s="99"/>
      <c r="O108" s="99"/>
      <c r="P108" s="99"/>
      <c r="Q108" s="99"/>
      <c r="R108" s="114"/>
      <c r="S108" s="99">
        <f>SUM(S109)</f>
        <v>0</v>
      </c>
      <c r="T108" s="99"/>
      <c r="U108" s="99"/>
    </row>
    <row r="109" spans="1:21" ht="12.75" hidden="1">
      <c r="A109" s="117">
        <v>3121</v>
      </c>
      <c r="B109" s="118" t="s">
        <v>75</v>
      </c>
      <c r="C109" s="114">
        <f t="shared" si="30"/>
        <v>250000</v>
      </c>
      <c r="D109" s="99"/>
      <c r="E109" s="99"/>
      <c r="F109" s="99"/>
      <c r="G109" s="99"/>
      <c r="H109" s="99"/>
      <c r="I109" s="99"/>
      <c r="J109" s="119"/>
      <c r="K109" s="119"/>
      <c r="L109" s="119"/>
      <c r="M109" s="119"/>
      <c r="N109" s="99"/>
      <c r="O109" s="99"/>
      <c r="P109" s="99"/>
      <c r="Q109" s="99"/>
      <c r="R109" s="99">
        <v>250000</v>
      </c>
      <c r="S109" s="99"/>
      <c r="T109" s="99"/>
      <c r="U109" s="99"/>
    </row>
    <row r="110" spans="1:21" ht="12.75">
      <c r="A110" s="120">
        <v>313</v>
      </c>
      <c r="B110" s="121" t="s">
        <v>38</v>
      </c>
      <c r="C110" s="114">
        <f t="shared" si="30"/>
        <v>19504</v>
      </c>
      <c r="D110" s="114">
        <f>SUM(D111:D112)</f>
        <v>0</v>
      </c>
      <c r="E110" s="114">
        <f>SUM(E111:E112)</f>
        <v>0</v>
      </c>
      <c r="F110" s="114">
        <v>0</v>
      </c>
      <c r="G110" s="114">
        <f aca="true" t="shared" si="33" ref="G110:L110">SUM(G111:G112)</f>
        <v>193</v>
      </c>
      <c r="H110" s="114">
        <f t="shared" si="33"/>
        <v>0</v>
      </c>
      <c r="I110" s="114">
        <f t="shared" si="33"/>
        <v>0</v>
      </c>
      <c r="J110" s="114">
        <f t="shared" si="33"/>
        <v>0</v>
      </c>
      <c r="K110" s="114">
        <f t="shared" si="33"/>
        <v>551</v>
      </c>
      <c r="L110" s="114">
        <f t="shared" si="33"/>
        <v>348</v>
      </c>
      <c r="M110" s="114">
        <f>SUM(M111:M112)</f>
        <v>0</v>
      </c>
      <c r="N110" s="114">
        <f>SUM(N111:N112)</f>
        <v>0</v>
      </c>
      <c r="O110" s="114">
        <f>SUM(O111:O112)</f>
        <v>0</v>
      </c>
      <c r="P110" s="114">
        <f>SUM(P111:P112)</f>
        <v>0</v>
      </c>
      <c r="Q110" s="114">
        <f>SUM(Q111:Q112)</f>
        <v>0</v>
      </c>
      <c r="R110" s="114"/>
      <c r="S110" s="114">
        <v>18412</v>
      </c>
      <c r="T110" s="99"/>
      <c r="U110" s="99"/>
    </row>
    <row r="111" spans="1:21" ht="12.75" hidden="1">
      <c r="A111" s="117">
        <v>3132</v>
      </c>
      <c r="B111" s="134" t="s">
        <v>176</v>
      </c>
      <c r="C111" s="99">
        <f t="shared" si="30"/>
        <v>849451</v>
      </c>
      <c r="D111" s="99"/>
      <c r="E111" s="99"/>
      <c r="F111" s="99"/>
      <c r="G111" s="99">
        <v>193</v>
      </c>
      <c r="H111" s="99"/>
      <c r="I111" s="99"/>
      <c r="J111" s="119"/>
      <c r="K111" s="119">
        <v>551</v>
      </c>
      <c r="L111" s="119">
        <v>348</v>
      </c>
      <c r="M111" s="119"/>
      <c r="N111" s="99"/>
      <c r="O111" s="99"/>
      <c r="P111" s="99"/>
      <c r="Q111" s="99"/>
      <c r="R111" s="99">
        <v>832780</v>
      </c>
      <c r="S111" s="99">
        <v>15579</v>
      </c>
      <c r="T111" s="99"/>
      <c r="U111" s="99"/>
    </row>
    <row r="112" spans="1:21" ht="12.75" hidden="1">
      <c r="A112" s="117">
        <v>3133</v>
      </c>
      <c r="B112" s="134" t="s">
        <v>76</v>
      </c>
      <c r="C112" s="99">
        <f t="shared" si="30"/>
        <v>0</v>
      </c>
      <c r="D112" s="99"/>
      <c r="E112" s="99"/>
      <c r="F112" s="99"/>
      <c r="G112" s="99">
        <v>0</v>
      </c>
      <c r="H112" s="99"/>
      <c r="I112" s="99"/>
      <c r="J112" s="119"/>
      <c r="K112" s="119">
        <v>0</v>
      </c>
      <c r="L112" s="119">
        <v>0</v>
      </c>
      <c r="M112" s="119"/>
      <c r="N112" s="99"/>
      <c r="O112" s="99"/>
      <c r="P112" s="99"/>
      <c r="Q112" s="99"/>
      <c r="R112" s="99">
        <v>0</v>
      </c>
      <c r="S112" s="99">
        <v>0</v>
      </c>
      <c r="T112" s="99"/>
      <c r="U112" s="99"/>
    </row>
    <row r="113" spans="1:21" s="96" customFormat="1" ht="12.75">
      <c r="A113" s="97">
        <v>32</v>
      </c>
      <c r="B113" s="113" t="s">
        <v>39</v>
      </c>
      <c r="C113" s="114">
        <f t="shared" si="30"/>
        <v>634000</v>
      </c>
      <c r="D113" s="114">
        <f>+D114+D119+D125+D135+D137</f>
        <v>0</v>
      </c>
      <c r="E113" s="114">
        <f>+E114+E119+E125+E135+E137</f>
        <v>0</v>
      </c>
      <c r="F113" s="114"/>
      <c r="G113" s="114">
        <f>+G114+G119+G125+G135+G137</f>
        <v>3640</v>
      </c>
      <c r="H113" s="114">
        <f>+H114+H119+H125+H135+H137</f>
        <v>5000</v>
      </c>
      <c r="I113" s="114">
        <f>+I114+I119+I125+I135+I137</f>
        <v>14400</v>
      </c>
      <c r="J113" s="114">
        <f>+J114+J119+J125+J135+J137+J143</f>
        <v>211100</v>
      </c>
      <c r="K113" s="114">
        <f aca="true" t="shared" si="34" ref="K113:Q113">+K114+K119+K125+K135+K137</f>
        <v>207110</v>
      </c>
      <c r="L113" s="114">
        <f t="shared" si="34"/>
        <v>11800</v>
      </c>
      <c r="M113" s="114">
        <f t="shared" si="34"/>
        <v>31950</v>
      </c>
      <c r="N113" s="114">
        <f t="shared" si="34"/>
        <v>0</v>
      </c>
      <c r="O113" s="114">
        <f t="shared" si="34"/>
        <v>26000</v>
      </c>
      <c r="P113" s="114">
        <f t="shared" si="34"/>
        <v>15000</v>
      </c>
      <c r="Q113" s="114">
        <f t="shared" si="34"/>
        <v>8000</v>
      </c>
      <c r="R113" s="114"/>
      <c r="S113" s="114">
        <f>+S114+S119+S125+S135+S137</f>
        <v>100000</v>
      </c>
      <c r="T113" s="114">
        <v>624000</v>
      </c>
      <c r="U113" s="114">
        <v>624000</v>
      </c>
    </row>
    <row r="114" spans="1:21" s="96" customFormat="1" ht="12.75">
      <c r="A114" s="97">
        <v>321</v>
      </c>
      <c r="B114" s="113" t="s">
        <v>40</v>
      </c>
      <c r="C114" s="114">
        <f t="shared" si="30"/>
        <v>31940</v>
      </c>
      <c r="D114" s="114">
        <f>SUM(D115:D118)</f>
        <v>0</v>
      </c>
      <c r="E114" s="114">
        <f>SUM(E115:E118)</f>
        <v>0</v>
      </c>
      <c r="F114" s="114"/>
      <c r="G114" s="114">
        <f aca="true" t="shared" si="35" ref="G114:Q114">SUM(G115:G118)</f>
        <v>340</v>
      </c>
      <c r="H114" s="114">
        <f t="shared" si="35"/>
        <v>0</v>
      </c>
      <c r="I114" s="114">
        <f t="shared" si="35"/>
        <v>0</v>
      </c>
      <c r="J114" s="114">
        <f t="shared" si="35"/>
        <v>5000</v>
      </c>
      <c r="K114" s="114">
        <v>800</v>
      </c>
      <c r="L114" s="114">
        <f>SUM(L115:L118)</f>
        <v>1300</v>
      </c>
      <c r="M114" s="114">
        <f t="shared" si="35"/>
        <v>0</v>
      </c>
      <c r="N114" s="114">
        <f t="shared" si="35"/>
        <v>0</v>
      </c>
      <c r="O114" s="114">
        <v>14000</v>
      </c>
      <c r="P114" s="114">
        <f t="shared" si="35"/>
        <v>0</v>
      </c>
      <c r="Q114" s="114">
        <f t="shared" si="35"/>
        <v>0</v>
      </c>
      <c r="R114" s="114"/>
      <c r="S114" s="114">
        <v>10500</v>
      </c>
      <c r="T114" s="114"/>
      <c r="U114" s="114"/>
    </row>
    <row r="115" spans="1:21" s="96" customFormat="1" ht="12.75" hidden="1">
      <c r="A115" s="117">
        <v>3211</v>
      </c>
      <c r="B115" s="118" t="s">
        <v>41</v>
      </c>
      <c r="C115" s="99">
        <f t="shared" si="30"/>
        <v>32640</v>
      </c>
      <c r="D115" s="99"/>
      <c r="E115" s="99"/>
      <c r="F115" s="99"/>
      <c r="G115" s="99">
        <v>340</v>
      </c>
      <c r="H115" s="99"/>
      <c r="I115" s="99"/>
      <c r="J115" s="119">
        <v>5000</v>
      </c>
      <c r="K115" s="119">
        <v>500</v>
      </c>
      <c r="L115" s="119">
        <v>1300</v>
      </c>
      <c r="M115" s="119"/>
      <c r="N115" s="99"/>
      <c r="O115" s="99">
        <v>15000</v>
      </c>
      <c r="P115" s="99"/>
      <c r="Q115" s="99"/>
      <c r="R115" s="99">
        <v>10000</v>
      </c>
      <c r="S115" s="99">
        <v>500</v>
      </c>
      <c r="T115" s="114"/>
      <c r="U115" s="114"/>
    </row>
    <row r="116" spans="1:21" s="96" customFormat="1" ht="12.75" hidden="1">
      <c r="A116" s="117">
        <v>3212</v>
      </c>
      <c r="B116" s="118" t="s">
        <v>77</v>
      </c>
      <c r="C116" s="99">
        <f t="shared" si="30"/>
        <v>190000</v>
      </c>
      <c r="D116" s="99"/>
      <c r="E116" s="99"/>
      <c r="F116" s="99"/>
      <c r="G116" s="99"/>
      <c r="H116" s="99"/>
      <c r="I116" s="99"/>
      <c r="J116" s="119"/>
      <c r="K116" s="119"/>
      <c r="L116" s="119"/>
      <c r="M116" s="119"/>
      <c r="N116" s="99"/>
      <c r="O116" s="99"/>
      <c r="P116" s="99"/>
      <c r="Q116" s="99"/>
      <c r="R116" s="99">
        <v>180000</v>
      </c>
      <c r="S116" s="99">
        <v>10000</v>
      </c>
      <c r="T116" s="114"/>
      <c r="U116" s="114"/>
    </row>
    <row r="117" spans="1:21" s="96" customFormat="1" ht="12.75" hidden="1">
      <c r="A117" s="117">
        <v>3213</v>
      </c>
      <c r="B117" s="118" t="s">
        <v>78</v>
      </c>
      <c r="C117" s="99">
        <f t="shared" si="30"/>
        <v>0</v>
      </c>
      <c r="D117" s="99"/>
      <c r="E117" s="99"/>
      <c r="F117" s="99"/>
      <c r="G117" s="99"/>
      <c r="H117" s="99"/>
      <c r="I117" s="99"/>
      <c r="J117" s="119"/>
      <c r="K117" s="119"/>
      <c r="L117" s="119"/>
      <c r="M117" s="99"/>
      <c r="N117" s="99"/>
      <c r="O117" s="99"/>
      <c r="P117" s="99"/>
      <c r="Q117" s="99"/>
      <c r="R117" s="99"/>
      <c r="S117" s="99"/>
      <c r="T117" s="114"/>
      <c r="U117" s="114"/>
    </row>
    <row r="118" spans="1:21" s="96" customFormat="1" ht="12.75" hidden="1">
      <c r="A118" s="117">
        <v>3214</v>
      </c>
      <c r="B118" s="118" t="s">
        <v>95</v>
      </c>
      <c r="C118" s="99">
        <f t="shared" si="30"/>
        <v>0</v>
      </c>
      <c r="D118" s="99"/>
      <c r="E118" s="99"/>
      <c r="F118" s="99"/>
      <c r="G118" s="99"/>
      <c r="H118" s="99"/>
      <c r="I118" s="99"/>
      <c r="J118" s="119"/>
      <c r="K118" s="119"/>
      <c r="L118" s="119"/>
      <c r="M118" s="99"/>
      <c r="N118" s="99"/>
      <c r="O118" s="99"/>
      <c r="P118" s="99"/>
      <c r="Q118" s="99"/>
      <c r="R118" s="99"/>
      <c r="S118" s="99"/>
      <c r="T118" s="114"/>
      <c r="U118" s="114"/>
    </row>
    <row r="119" spans="1:21" s="96" customFormat="1" ht="12.75">
      <c r="A119" s="120">
        <v>322</v>
      </c>
      <c r="B119" s="121" t="s">
        <v>42</v>
      </c>
      <c r="C119" s="114">
        <f t="shared" si="30"/>
        <v>415960</v>
      </c>
      <c r="D119" s="114">
        <f>SUM(D120:D124)</f>
        <v>0</v>
      </c>
      <c r="E119" s="114">
        <f>SUM(E120:E124)</f>
        <v>0</v>
      </c>
      <c r="F119" s="114"/>
      <c r="G119" s="114">
        <f>SUM(G120:G123)</f>
        <v>2100</v>
      </c>
      <c r="H119" s="114">
        <f>SUM(H120:H123)</f>
        <v>2500</v>
      </c>
      <c r="I119" s="114">
        <f aca="true" t="shared" si="36" ref="I119:N119">SUM(I120:I124)</f>
        <v>0</v>
      </c>
      <c r="J119" s="114">
        <v>168500</v>
      </c>
      <c r="K119" s="114">
        <v>185310</v>
      </c>
      <c r="L119" s="114">
        <v>5600</v>
      </c>
      <c r="M119" s="114">
        <f t="shared" si="36"/>
        <v>31950</v>
      </c>
      <c r="N119" s="114">
        <f t="shared" si="36"/>
        <v>0</v>
      </c>
      <c r="O119" s="114">
        <v>11000</v>
      </c>
      <c r="P119" s="114"/>
      <c r="Q119" s="114">
        <f>SUM(Q120:Q124)</f>
        <v>0</v>
      </c>
      <c r="R119" s="114">
        <f>SUM(R120:R124)</f>
        <v>0</v>
      </c>
      <c r="S119" s="114">
        <v>9000</v>
      </c>
      <c r="T119" s="114"/>
      <c r="U119" s="114"/>
    </row>
    <row r="120" spans="1:21" s="96" customFormat="1" ht="12.75" hidden="1">
      <c r="A120" s="117">
        <v>3221</v>
      </c>
      <c r="B120" s="118" t="s">
        <v>177</v>
      </c>
      <c r="C120" s="99">
        <f t="shared" si="30"/>
        <v>19600</v>
      </c>
      <c r="D120" s="99"/>
      <c r="E120" s="99"/>
      <c r="F120" s="99"/>
      <c r="G120" s="99">
        <v>1100</v>
      </c>
      <c r="H120" s="99"/>
      <c r="I120" s="99"/>
      <c r="J120" s="119">
        <v>5000</v>
      </c>
      <c r="K120" s="119">
        <v>1500</v>
      </c>
      <c r="L120" s="119">
        <v>6000</v>
      </c>
      <c r="M120" s="99"/>
      <c r="N120" s="99"/>
      <c r="O120" s="99"/>
      <c r="P120" s="99"/>
      <c r="Q120" s="99"/>
      <c r="R120" s="99"/>
      <c r="S120" s="99">
        <v>6000</v>
      </c>
      <c r="T120" s="114"/>
      <c r="U120" s="114"/>
    </row>
    <row r="121" spans="1:21" s="96" customFormat="1" ht="12.75" hidden="1">
      <c r="A121" s="117">
        <v>3222</v>
      </c>
      <c r="B121" s="118" t="s">
        <v>105</v>
      </c>
      <c r="C121" s="99">
        <f t="shared" si="30"/>
        <v>233060</v>
      </c>
      <c r="D121" s="99"/>
      <c r="E121" s="99"/>
      <c r="F121" s="99"/>
      <c r="G121" s="99"/>
      <c r="H121" s="99"/>
      <c r="I121" s="99"/>
      <c r="J121" s="119">
        <v>150000</v>
      </c>
      <c r="K121" s="119">
        <v>46110</v>
      </c>
      <c r="L121" s="119"/>
      <c r="M121" s="99">
        <v>31950</v>
      </c>
      <c r="N121" s="99"/>
      <c r="O121" s="99">
        <v>5000</v>
      </c>
      <c r="P121" s="99"/>
      <c r="Q121" s="99"/>
      <c r="R121" s="99"/>
      <c r="S121" s="99"/>
      <c r="T121" s="114"/>
      <c r="U121" s="114"/>
    </row>
    <row r="122" spans="1:21" s="96" customFormat="1" ht="12.75" hidden="1">
      <c r="A122" s="117">
        <v>3224</v>
      </c>
      <c r="B122" s="118" t="s">
        <v>166</v>
      </c>
      <c r="C122" s="99">
        <f t="shared" si="30"/>
        <v>5000</v>
      </c>
      <c r="D122" s="99"/>
      <c r="E122" s="99"/>
      <c r="F122" s="99"/>
      <c r="G122" s="99"/>
      <c r="H122" s="99">
        <v>2500</v>
      </c>
      <c r="I122" s="99"/>
      <c r="J122" s="119">
        <v>2500</v>
      </c>
      <c r="K122" s="119"/>
      <c r="L122" s="119"/>
      <c r="M122" s="99"/>
      <c r="N122" s="99"/>
      <c r="O122" s="99"/>
      <c r="P122" s="99"/>
      <c r="Q122" s="99"/>
      <c r="R122" s="99"/>
      <c r="S122" s="99"/>
      <c r="T122" s="114"/>
      <c r="U122" s="114"/>
    </row>
    <row r="123" spans="1:21" s="96" customFormat="1" ht="12.75" hidden="1">
      <c r="A123" s="117">
        <v>3225</v>
      </c>
      <c r="B123" s="118" t="s">
        <v>44</v>
      </c>
      <c r="C123" s="99">
        <f t="shared" si="30"/>
        <v>16500</v>
      </c>
      <c r="D123" s="99"/>
      <c r="E123" s="99"/>
      <c r="F123" s="99"/>
      <c r="G123" s="99">
        <v>1000</v>
      </c>
      <c r="H123" s="99"/>
      <c r="I123" s="99"/>
      <c r="J123" s="119">
        <v>5000</v>
      </c>
      <c r="K123" s="119">
        <v>2000</v>
      </c>
      <c r="L123" s="119"/>
      <c r="M123" s="99"/>
      <c r="N123" s="99"/>
      <c r="O123" s="99">
        <v>5000</v>
      </c>
      <c r="P123" s="99"/>
      <c r="Q123" s="99"/>
      <c r="R123" s="99"/>
      <c r="S123" s="99">
        <v>3500</v>
      </c>
      <c r="T123" s="114"/>
      <c r="U123" s="114"/>
    </row>
    <row r="124" spans="1:21" s="96" customFormat="1" ht="12.75" hidden="1">
      <c r="A124" s="117">
        <v>3227</v>
      </c>
      <c r="B124" s="118" t="s">
        <v>45</v>
      </c>
      <c r="C124" s="99">
        <f t="shared" si="30"/>
        <v>3500</v>
      </c>
      <c r="D124" s="99"/>
      <c r="E124" s="99"/>
      <c r="F124" s="99"/>
      <c r="G124" s="99"/>
      <c r="H124" s="99"/>
      <c r="I124" s="99"/>
      <c r="J124" s="119">
        <v>3500</v>
      </c>
      <c r="K124" s="119"/>
      <c r="L124" s="119"/>
      <c r="M124" s="99"/>
      <c r="N124" s="99"/>
      <c r="O124" s="99"/>
      <c r="P124" s="99"/>
      <c r="Q124" s="99"/>
      <c r="R124" s="99"/>
      <c r="S124" s="99"/>
      <c r="T124" s="114"/>
      <c r="U124" s="114"/>
    </row>
    <row r="125" spans="1:21" s="96" customFormat="1" ht="12.75">
      <c r="A125" s="120">
        <v>323</v>
      </c>
      <c r="B125" s="121" t="s">
        <v>46</v>
      </c>
      <c r="C125" s="114">
        <f t="shared" si="30"/>
        <v>146200</v>
      </c>
      <c r="D125" s="114">
        <f>SUM(D126:D134)</f>
        <v>0</v>
      </c>
      <c r="E125" s="114">
        <f>SUM(E126:E134)</f>
        <v>0</v>
      </c>
      <c r="F125" s="114"/>
      <c r="G125" s="114">
        <f>SUM(G126:G130)</f>
        <v>100</v>
      </c>
      <c r="H125" s="114">
        <f>SUM(H126:H130)</f>
        <v>2500</v>
      </c>
      <c r="I125" s="114">
        <f aca="true" t="shared" si="37" ref="I125:R125">SUM(I126:I134)</f>
        <v>0</v>
      </c>
      <c r="J125" s="114">
        <v>21100</v>
      </c>
      <c r="K125" s="114">
        <v>19000</v>
      </c>
      <c r="L125" s="114">
        <v>3500</v>
      </c>
      <c r="M125" s="114">
        <f t="shared" si="37"/>
        <v>0</v>
      </c>
      <c r="N125" s="114">
        <f t="shared" si="37"/>
        <v>0</v>
      </c>
      <c r="O125" s="114">
        <f t="shared" si="37"/>
        <v>1000</v>
      </c>
      <c r="P125" s="114">
        <v>15000</v>
      </c>
      <c r="Q125" s="114">
        <f t="shared" si="37"/>
        <v>8000</v>
      </c>
      <c r="R125" s="114">
        <f t="shared" si="37"/>
        <v>0</v>
      </c>
      <c r="S125" s="114">
        <v>76000</v>
      </c>
      <c r="T125" s="114"/>
      <c r="U125" s="114"/>
    </row>
    <row r="126" spans="1:21" s="96" customFormat="1" ht="12.75" hidden="1">
      <c r="A126" s="117">
        <v>3231</v>
      </c>
      <c r="B126" s="118" t="s">
        <v>47</v>
      </c>
      <c r="C126" s="99">
        <f t="shared" si="30"/>
        <v>29550</v>
      </c>
      <c r="D126" s="99"/>
      <c r="F126" s="148"/>
      <c r="G126" s="86">
        <v>100</v>
      </c>
      <c r="H126" s="119"/>
      <c r="I126" s="99"/>
      <c r="J126" s="119"/>
      <c r="K126" s="119">
        <v>12000</v>
      </c>
      <c r="L126" s="119">
        <v>1200</v>
      </c>
      <c r="M126" s="99"/>
      <c r="N126" s="99"/>
      <c r="O126" s="99"/>
      <c r="P126" s="99"/>
      <c r="Q126" s="99"/>
      <c r="R126" s="99"/>
      <c r="S126" s="99">
        <v>16250</v>
      </c>
      <c r="T126" s="114"/>
      <c r="U126" s="114"/>
    </row>
    <row r="127" spans="1:21" s="96" customFormat="1" ht="12.75" hidden="1">
      <c r="A127" s="117">
        <v>3232</v>
      </c>
      <c r="B127" s="118" t="s">
        <v>175</v>
      </c>
      <c r="C127" s="99">
        <f t="shared" si="30"/>
        <v>179500</v>
      </c>
      <c r="D127" s="99"/>
      <c r="E127" s="99"/>
      <c r="F127" s="99"/>
      <c r="G127" s="99"/>
      <c r="H127" s="119">
        <v>2500</v>
      </c>
      <c r="I127" s="99"/>
      <c r="J127" s="119">
        <v>5000</v>
      </c>
      <c r="K127" s="119"/>
      <c r="L127" s="119"/>
      <c r="M127" s="99"/>
      <c r="N127" s="99"/>
      <c r="O127" s="99"/>
      <c r="P127" s="99">
        <v>22000</v>
      </c>
      <c r="Q127" s="99"/>
      <c r="R127" s="99"/>
      <c r="S127" s="99">
        <v>150000</v>
      </c>
      <c r="T127" s="114"/>
      <c r="U127" s="114"/>
    </row>
    <row r="128" spans="1:21" s="96" customFormat="1" ht="12.75" hidden="1">
      <c r="A128" s="117">
        <v>3233</v>
      </c>
      <c r="B128" s="118" t="s">
        <v>178</v>
      </c>
      <c r="C128" s="99"/>
      <c r="D128" s="99"/>
      <c r="E128" s="99"/>
      <c r="F128" s="99"/>
      <c r="G128" s="99"/>
      <c r="H128" s="119"/>
      <c r="I128" s="99"/>
      <c r="J128" s="119">
        <v>2000</v>
      </c>
      <c r="K128" s="119"/>
      <c r="L128" s="119"/>
      <c r="M128" s="99"/>
      <c r="N128" s="99"/>
      <c r="O128" s="99"/>
      <c r="P128" s="99"/>
      <c r="Q128" s="99"/>
      <c r="R128" s="99"/>
      <c r="S128" s="99"/>
      <c r="T128" s="114"/>
      <c r="U128" s="114"/>
    </row>
    <row r="129" spans="1:21" s="96" customFormat="1" ht="12.75" hidden="1">
      <c r="A129" s="117">
        <v>3234</v>
      </c>
      <c r="B129" s="122" t="s">
        <v>50</v>
      </c>
      <c r="C129" s="99">
        <f t="shared" si="30"/>
        <v>15750</v>
      </c>
      <c r="D129" s="99"/>
      <c r="E129" s="99"/>
      <c r="F129" s="99"/>
      <c r="G129" s="99"/>
      <c r="H129" s="119"/>
      <c r="I129" s="99"/>
      <c r="J129" s="119"/>
      <c r="K129" s="119"/>
      <c r="L129" s="119"/>
      <c r="M129" s="99"/>
      <c r="N129" s="99"/>
      <c r="O129" s="99"/>
      <c r="P129" s="99"/>
      <c r="Q129" s="99"/>
      <c r="R129" s="99"/>
      <c r="S129" s="99">
        <v>15750</v>
      </c>
      <c r="T129" s="114"/>
      <c r="U129" s="114"/>
    </row>
    <row r="130" spans="1:21" s="96" customFormat="1" ht="12.75" hidden="1">
      <c r="A130" s="117">
        <v>3235</v>
      </c>
      <c r="B130" s="122" t="s">
        <v>96</v>
      </c>
      <c r="C130" s="99">
        <f t="shared" si="30"/>
        <v>0</v>
      </c>
      <c r="D130" s="99"/>
      <c r="F130" s="169"/>
      <c r="H130" s="119"/>
      <c r="I130" s="99"/>
      <c r="J130" s="119"/>
      <c r="K130" s="119"/>
      <c r="L130" s="119"/>
      <c r="M130" s="99"/>
      <c r="N130" s="99"/>
      <c r="O130" s="99"/>
      <c r="P130" s="99"/>
      <c r="Q130" s="99"/>
      <c r="R130" s="99"/>
      <c r="S130" s="99"/>
      <c r="T130" s="114"/>
      <c r="U130" s="114"/>
    </row>
    <row r="131" spans="1:21" s="96" customFormat="1" ht="12.75" hidden="1">
      <c r="A131" s="117">
        <v>3236</v>
      </c>
      <c r="B131" s="118" t="s">
        <v>52</v>
      </c>
      <c r="C131" s="99">
        <f t="shared" si="30"/>
        <v>0</v>
      </c>
      <c r="D131" s="99"/>
      <c r="E131" s="99"/>
      <c r="F131" s="99"/>
      <c r="G131" s="99"/>
      <c r="H131" s="119"/>
      <c r="I131" s="99"/>
      <c r="J131" s="119"/>
      <c r="K131" s="119"/>
      <c r="L131" s="119"/>
      <c r="M131" s="99"/>
      <c r="N131" s="99"/>
      <c r="O131" s="99"/>
      <c r="P131" s="99"/>
      <c r="Q131" s="99"/>
      <c r="R131" s="99"/>
      <c r="S131" s="99"/>
      <c r="T131" s="114"/>
      <c r="U131" s="114"/>
    </row>
    <row r="132" spans="1:21" s="96" customFormat="1" ht="12.75" hidden="1">
      <c r="A132" s="117">
        <v>3237</v>
      </c>
      <c r="B132" s="118" t="s">
        <v>173</v>
      </c>
      <c r="C132" s="99">
        <f t="shared" si="30"/>
        <v>11000</v>
      </c>
      <c r="D132" s="119"/>
      <c r="F132" s="169"/>
      <c r="H132" s="119"/>
      <c r="I132" s="99"/>
      <c r="J132" s="119">
        <v>1000</v>
      </c>
      <c r="K132" s="119"/>
      <c r="L132" s="119">
        <v>2000</v>
      </c>
      <c r="M132" s="99"/>
      <c r="N132" s="99"/>
      <c r="O132" s="99"/>
      <c r="P132" s="99"/>
      <c r="Q132" s="119">
        <v>8000</v>
      </c>
      <c r="R132" s="149"/>
      <c r="S132" s="119"/>
      <c r="T132" s="114"/>
      <c r="U132" s="114"/>
    </row>
    <row r="133" spans="1:21" s="96" customFormat="1" ht="12.75" hidden="1">
      <c r="A133" s="117">
        <v>3238</v>
      </c>
      <c r="B133" s="118" t="s">
        <v>54</v>
      </c>
      <c r="C133" s="99">
        <f t="shared" si="30"/>
        <v>0</v>
      </c>
      <c r="D133" s="119"/>
      <c r="E133" s="119"/>
      <c r="F133" s="119"/>
      <c r="G133" s="119"/>
      <c r="H133" s="99"/>
      <c r="I133" s="99"/>
      <c r="J133" s="119"/>
      <c r="K133" s="119"/>
      <c r="L133" s="119"/>
      <c r="M133" s="99"/>
      <c r="N133" s="99"/>
      <c r="O133" s="99"/>
      <c r="P133" s="99"/>
      <c r="Q133" s="119"/>
      <c r="R133" s="149"/>
      <c r="S133" s="149"/>
      <c r="T133" s="114"/>
      <c r="U133" s="114"/>
    </row>
    <row r="134" spans="1:21" s="96" customFormat="1" ht="12.75" hidden="1">
      <c r="A134" s="117">
        <v>3239</v>
      </c>
      <c r="B134" s="118" t="s">
        <v>55</v>
      </c>
      <c r="C134" s="99">
        <f t="shared" si="30"/>
        <v>8940</v>
      </c>
      <c r="D134" s="119"/>
      <c r="E134" s="119"/>
      <c r="F134" s="119"/>
      <c r="G134" s="119"/>
      <c r="H134" s="99"/>
      <c r="I134" s="99"/>
      <c r="J134" s="119">
        <v>7940</v>
      </c>
      <c r="K134" s="119"/>
      <c r="L134" s="119"/>
      <c r="M134" s="99"/>
      <c r="N134" s="99"/>
      <c r="O134" s="99">
        <v>1000</v>
      </c>
      <c r="P134" s="99"/>
      <c r="Q134" s="99"/>
      <c r="R134" s="99"/>
      <c r="S134" s="99"/>
      <c r="T134" s="114"/>
      <c r="U134" s="114"/>
    </row>
    <row r="135" spans="1:21" s="96" customFormat="1" ht="12.75">
      <c r="A135" s="120">
        <v>324</v>
      </c>
      <c r="B135" s="121" t="s">
        <v>97</v>
      </c>
      <c r="C135" s="114">
        <f t="shared" si="30"/>
        <v>22600</v>
      </c>
      <c r="D135" s="114">
        <f>+D136</f>
        <v>0</v>
      </c>
      <c r="E135" s="114">
        <f>+E136</f>
        <v>0</v>
      </c>
      <c r="F135" s="114">
        <v>0</v>
      </c>
      <c r="G135" s="114">
        <v>0</v>
      </c>
      <c r="H135" s="114">
        <f aca="true" t="shared" si="38" ref="H135:R135">+H136</f>
        <v>0</v>
      </c>
      <c r="I135" s="114">
        <v>14400</v>
      </c>
      <c r="J135" s="114">
        <v>5000</v>
      </c>
      <c r="K135" s="114">
        <f t="shared" si="38"/>
        <v>0</v>
      </c>
      <c r="L135" s="114">
        <v>200</v>
      </c>
      <c r="M135" s="114">
        <f t="shared" si="38"/>
        <v>0</v>
      </c>
      <c r="N135" s="114">
        <f t="shared" si="38"/>
        <v>0</v>
      </c>
      <c r="O135" s="114">
        <f t="shared" si="38"/>
        <v>0</v>
      </c>
      <c r="P135" s="114">
        <f t="shared" si="38"/>
        <v>0</v>
      </c>
      <c r="Q135" s="114">
        <f t="shared" si="38"/>
        <v>0</v>
      </c>
      <c r="R135" s="114">
        <f t="shared" si="38"/>
        <v>0</v>
      </c>
      <c r="S135" s="114">
        <v>3000</v>
      </c>
      <c r="T135" s="114"/>
      <c r="U135" s="114"/>
    </row>
    <row r="136" spans="1:21" ht="12.75" hidden="1">
      <c r="A136" s="117">
        <v>3241</v>
      </c>
      <c r="B136" s="118" t="s">
        <v>156</v>
      </c>
      <c r="C136" s="99">
        <f t="shared" si="30"/>
        <v>37730</v>
      </c>
      <c r="D136" s="119"/>
      <c r="E136" s="119"/>
      <c r="F136" s="119"/>
      <c r="G136" s="119"/>
      <c r="H136" s="99"/>
      <c r="I136" s="99">
        <v>30000</v>
      </c>
      <c r="J136" s="119">
        <v>7560</v>
      </c>
      <c r="K136" s="119"/>
      <c r="L136" s="119">
        <v>170</v>
      </c>
      <c r="M136" s="99"/>
      <c r="N136" s="99"/>
      <c r="O136" s="99"/>
      <c r="P136" s="99"/>
      <c r="Q136" s="99"/>
      <c r="R136" s="99"/>
      <c r="S136" s="99"/>
      <c r="T136" s="99"/>
      <c r="U136" s="99"/>
    </row>
    <row r="137" spans="1:21" ht="12.75">
      <c r="A137" s="120">
        <v>329</v>
      </c>
      <c r="B137" s="121" t="s">
        <v>56</v>
      </c>
      <c r="C137" s="114">
        <f t="shared" si="30"/>
        <v>17300</v>
      </c>
      <c r="D137" s="114">
        <f>SUM(D138:D142)</f>
        <v>0</v>
      </c>
      <c r="E137" s="114">
        <f>SUM(E138:E142)</f>
        <v>0</v>
      </c>
      <c r="F137" s="114"/>
      <c r="G137" s="114">
        <f aca="true" t="shared" si="39" ref="G137:P137">SUM(G138:G142)</f>
        <v>1100</v>
      </c>
      <c r="H137" s="114">
        <f t="shared" si="39"/>
        <v>0</v>
      </c>
      <c r="I137" s="114">
        <f t="shared" si="39"/>
        <v>0</v>
      </c>
      <c r="J137" s="114">
        <v>11500</v>
      </c>
      <c r="K137" s="114">
        <f t="shared" si="39"/>
        <v>2000</v>
      </c>
      <c r="L137" s="114">
        <v>1200</v>
      </c>
      <c r="M137" s="114">
        <f t="shared" si="39"/>
        <v>0</v>
      </c>
      <c r="N137" s="114">
        <f t="shared" si="39"/>
        <v>0</v>
      </c>
      <c r="O137" s="114">
        <f t="shared" si="39"/>
        <v>0</v>
      </c>
      <c r="P137" s="114">
        <f t="shared" si="39"/>
        <v>0</v>
      </c>
      <c r="Q137" s="114">
        <v>0</v>
      </c>
      <c r="R137" s="114"/>
      <c r="S137" s="114">
        <v>1500</v>
      </c>
      <c r="T137" s="114"/>
      <c r="U137" s="114"/>
    </row>
    <row r="138" spans="1:21" ht="12.75" hidden="1">
      <c r="A138" s="117">
        <v>3292</v>
      </c>
      <c r="B138" s="118" t="s">
        <v>57</v>
      </c>
      <c r="C138" s="99">
        <f t="shared" si="30"/>
        <v>0</v>
      </c>
      <c r="D138" s="119"/>
      <c r="E138" s="119"/>
      <c r="F138" s="119"/>
      <c r="G138" s="119"/>
      <c r="H138" s="99"/>
      <c r="I138" s="99"/>
      <c r="J138" s="119"/>
      <c r="K138" s="119"/>
      <c r="L138" s="119"/>
      <c r="M138" s="99"/>
      <c r="N138" s="99"/>
      <c r="O138" s="99"/>
      <c r="P138" s="99"/>
      <c r="Q138" s="119">
        <v>0</v>
      </c>
      <c r="R138" s="149"/>
      <c r="S138" s="149"/>
      <c r="T138" s="99"/>
      <c r="U138" s="99"/>
    </row>
    <row r="139" spans="1:21" ht="12.75" hidden="1">
      <c r="A139" s="117">
        <v>3293</v>
      </c>
      <c r="B139" s="118" t="s">
        <v>58</v>
      </c>
      <c r="C139" s="99">
        <f t="shared" si="30"/>
        <v>5600</v>
      </c>
      <c r="D139" s="99"/>
      <c r="E139" s="99"/>
      <c r="F139" s="99"/>
      <c r="G139" s="99">
        <v>600</v>
      </c>
      <c r="H139" s="99"/>
      <c r="I139" s="99"/>
      <c r="J139" s="119">
        <v>3000</v>
      </c>
      <c r="K139" s="119">
        <v>2000</v>
      </c>
      <c r="L139" s="119"/>
      <c r="M139" s="99"/>
      <c r="N139" s="99"/>
      <c r="O139" s="99"/>
      <c r="P139" s="99"/>
      <c r="Q139" s="99"/>
      <c r="R139" s="99"/>
      <c r="S139" s="99"/>
      <c r="T139" s="99"/>
      <c r="U139" s="99"/>
    </row>
    <row r="140" spans="1:21" ht="12.75" hidden="1">
      <c r="A140" s="117">
        <v>3294</v>
      </c>
      <c r="B140" s="118" t="s">
        <v>59</v>
      </c>
      <c r="C140" s="99">
        <f t="shared" si="30"/>
        <v>0</v>
      </c>
      <c r="D140" s="99"/>
      <c r="E140" s="99"/>
      <c r="F140" s="99"/>
      <c r="G140" s="99"/>
      <c r="H140" s="99"/>
      <c r="I140" s="99"/>
      <c r="J140" s="119"/>
      <c r="K140" s="119"/>
      <c r="L140" s="119"/>
      <c r="M140" s="99"/>
      <c r="N140" s="99"/>
      <c r="O140" s="99"/>
      <c r="P140" s="99"/>
      <c r="Q140" s="99"/>
      <c r="R140" s="99"/>
      <c r="S140" s="99"/>
      <c r="T140" s="99"/>
      <c r="U140" s="99"/>
    </row>
    <row r="141" spans="1:21" ht="12.75" hidden="1">
      <c r="A141" s="117">
        <v>3295</v>
      </c>
      <c r="B141" s="118" t="s">
        <v>158</v>
      </c>
      <c r="C141" s="99">
        <f t="shared" si="30"/>
        <v>25000</v>
      </c>
      <c r="D141" s="99"/>
      <c r="E141" s="99"/>
      <c r="F141" s="99"/>
      <c r="G141" s="99"/>
      <c r="H141" s="99"/>
      <c r="I141" s="99"/>
      <c r="J141" s="119"/>
      <c r="K141" s="119"/>
      <c r="L141" s="119"/>
      <c r="M141" s="99"/>
      <c r="N141" s="99"/>
      <c r="O141" s="99"/>
      <c r="P141" s="99"/>
      <c r="Q141" s="99"/>
      <c r="R141" s="99">
        <v>25000</v>
      </c>
      <c r="S141" s="99"/>
      <c r="T141" s="99"/>
      <c r="U141" s="99"/>
    </row>
    <row r="142" spans="1:21" ht="12.75" hidden="1">
      <c r="A142" s="117">
        <v>3299</v>
      </c>
      <c r="B142" s="118" t="s">
        <v>157</v>
      </c>
      <c r="C142" s="99">
        <f t="shared" si="30"/>
        <v>9190</v>
      </c>
      <c r="D142" s="99"/>
      <c r="E142" s="99"/>
      <c r="F142" s="99"/>
      <c r="G142" s="99">
        <v>500</v>
      </c>
      <c r="H142" s="119"/>
      <c r="I142" s="99"/>
      <c r="J142" s="119">
        <v>7560</v>
      </c>
      <c r="K142" s="119"/>
      <c r="L142" s="119">
        <v>1130</v>
      </c>
      <c r="M142" s="99"/>
      <c r="N142" s="99"/>
      <c r="O142" s="99"/>
      <c r="P142" s="99"/>
      <c r="Q142" s="99"/>
      <c r="R142" s="99"/>
      <c r="S142" s="99"/>
      <c r="T142" s="99"/>
      <c r="U142" s="99"/>
    </row>
    <row r="143" spans="1:21" s="96" customFormat="1" ht="12.75">
      <c r="A143" s="97">
        <v>34</v>
      </c>
      <c r="B143" s="113" t="s">
        <v>60</v>
      </c>
      <c r="C143" s="114">
        <f>+C144</f>
        <v>0</v>
      </c>
      <c r="D143" s="114">
        <f>+D144</f>
        <v>0</v>
      </c>
      <c r="E143" s="114">
        <f>+E144</f>
        <v>0</v>
      </c>
      <c r="F143" s="114">
        <v>0</v>
      </c>
      <c r="G143" s="114">
        <v>0</v>
      </c>
      <c r="H143" s="114">
        <f aca="true" t="shared" si="40" ref="H143:S143">+H144</f>
        <v>0</v>
      </c>
      <c r="I143" s="114">
        <f t="shared" si="40"/>
        <v>0</v>
      </c>
      <c r="J143" s="114">
        <f t="shared" si="40"/>
        <v>0</v>
      </c>
      <c r="K143" s="114">
        <f t="shared" si="40"/>
        <v>0</v>
      </c>
      <c r="L143" s="114">
        <f t="shared" si="40"/>
        <v>0</v>
      </c>
      <c r="M143" s="114">
        <f t="shared" si="40"/>
        <v>0</v>
      </c>
      <c r="N143" s="114">
        <f t="shared" si="40"/>
        <v>0</v>
      </c>
      <c r="O143" s="114">
        <f t="shared" si="40"/>
        <v>0</v>
      </c>
      <c r="P143" s="114">
        <f t="shared" si="40"/>
        <v>0</v>
      </c>
      <c r="Q143" s="114">
        <f t="shared" si="40"/>
        <v>0</v>
      </c>
      <c r="R143" s="114">
        <f t="shared" si="40"/>
        <v>0</v>
      </c>
      <c r="S143" s="114">
        <f t="shared" si="40"/>
        <v>0</v>
      </c>
      <c r="T143" s="114">
        <f>SUM(T146)</f>
        <v>0</v>
      </c>
      <c r="U143" s="114">
        <f>SUM(U146)</f>
        <v>0</v>
      </c>
    </row>
    <row r="144" spans="1:21" s="96" customFormat="1" ht="12.75">
      <c r="A144" s="97">
        <v>343</v>
      </c>
      <c r="B144" s="113" t="s">
        <v>61</v>
      </c>
      <c r="C144" s="114">
        <f>SUM(C145:C146)</f>
        <v>0</v>
      </c>
      <c r="D144" s="114">
        <f>SUM(D145:D146)</f>
        <v>0</v>
      </c>
      <c r="E144" s="114">
        <f>SUM(E145:E146)</f>
        <v>0</v>
      </c>
      <c r="F144" s="114">
        <v>0</v>
      </c>
      <c r="G144" s="114">
        <v>0</v>
      </c>
      <c r="H144" s="114">
        <f aca="true" t="shared" si="41" ref="H144:S144">SUM(H145:H146)</f>
        <v>0</v>
      </c>
      <c r="I144" s="114">
        <f t="shared" si="41"/>
        <v>0</v>
      </c>
      <c r="J144" s="114">
        <f t="shared" si="41"/>
        <v>0</v>
      </c>
      <c r="K144" s="114">
        <f t="shared" si="41"/>
        <v>0</v>
      </c>
      <c r="L144" s="114">
        <f t="shared" si="41"/>
        <v>0</v>
      </c>
      <c r="M144" s="114">
        <f t="shared" si="41"/>
        <v>0</v>
      </c>
      <c r="N144" s="114">
        <f t="shared" si="41"/>
        <v>0</v>
      </c>
      <c r="O144" s="114">
        <f t="shared" si="41"/>
        <v>0</v>
      </c>
      <c r="P144" s="114">
        <f t="shared" si="41"/>
        <v>0</v>
      </c>
      <c r="Q144" s="114">
        <f t="shared" si="41"/>
        <v>0</v>
      </c>
      <c r="R144" s="114">
        <f t="shared" si="41"/>
        <v>0</v>
      </c>
      <c r="S144" s="114">
        <f t="shared" si="41"/>
        <v>0</v>
      </c>
      <c r="T144" s="114"/>
      <c r="U144" s="114"/>
    </row>
    <row r="145" spans="1:21" s="96" customFormat="1" ht="12.75" hidden="1">
      <c r="A145" s="150">
        <v>3431</v>
      </c>
      <c r="B145" s="98" t="s">
        <v>62</v>
      </c>
      <c r="C145" s="99"/>
      <c r="D145" s="114"/>
      <c r="E145" s="114"/>
      <c r="F145" s="114"/>
      <c r="G145" s="114"/>
      <c r="H145" s="114"/>
      <c r="I145" s="114"/>
      <c r="J145" s="99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</row>
    <row r="146" spans="1:21" ht="12.75" hidden="1">
      <c r="A146" s="150">
        <v>3433</v>
      </c>
      <c r="B146" s="98" t="s">
        <v>63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</row>
    <row r="147" spans="1:21" ht="33.75">
      <c r="A147" s="97">
        <v>37</v>
      </c>
      <c r="B147" s="113" t="s">
        <v>190</v>
      </c>
      <c r="C147" s="114">
        <f aca="true" t="shared" si="42" ref="C147:C158">SUM(D147:S147)</f>
        <v>20000</v>
      </c>
      <c r="D147" s="99"/>
      <c r="E147" s="99"/>
      <c r="F147" s="99"/>
      <c r="G147" s="99"/>
      <c r="H147" s="99"/>
      <c r="I147" s="99"/>
      <c r="J147" s="99"/>
      <c r="K147" s="114">
        <f>+K148+K155</f>
        <v>20000</v>
      </c>
      <c r="L147" s="99"/>
      <c r="M147" s="99"/>
      <c r="N147" s="99"/>
      <c r="O147" s="99"/>
      <c r="P147" s="99"/>
      <c r="Q147" s="99"/>
      <c r="R147" s="99"/>
      <c r="S147" s="99">
        <v>0</v>
      </c>
      <c r="T147" s="114">
        <v>20000</v>
      </c>
      <c r="U147" s="114">
        <v>20000</v>
      </c>
    </row>
    <row r="148" spans="1:21" ht="22.5">
      <c r="A148" s="97">
        <v>372</v>
      </c>
      <c r="B148" s="113" t="s">
        <v>191</v>
      </c>
      <c r="C148" s="114">
        <f t="shared" si="42"/>
        <v>20000</v>
      </c>
      <c r="D148" s="99"/>
      <c r="E148" s="99"/>
      <c r="F148" s="99"/>
      <c r="G148" s="99"/>
      <c r="H148" s="99"/>
      <c r="I148" s="99"/>
      <c r="J148" s="99"/>
      <c r="K148" s="114">
        <v>20000</v>
      </c>
      <c r="L148" s="99"/>
      <c r="M148" s="99"/>
      <c r="N148" s="99"/>
      <c r="O148" s="99"/>
      <c r="P148" s="99"/>
      <c r="Q148" s="99"/>
      <c r="R148" s="99"/>
      <c r="S148" s="99">
        <v>0</v>
      </c>
      <c r="T148" s="99"/>
      <c r="U148" s="99"/>
    </row>
    <row r="149" spans="1:23" s="96" customFormat="1" ht="22.5">
      <c r="A149" s="97">
        <v>4</v>
      </c>
      <c r="B149" s="113" t="s">
        <v>64</v>
      </c>
      <c r="C149" s="114">
        <f t="shared" si="42"/>
        <v>164806</v>
      </c>
      <c r="D149" s="114">
        <f>+D150</f>
        <v>0</v>
      </c>
      <c r="E149" s="114">
        <f>+E150</f>
        <v>0</v>
      </c>
      <c r="F149" s="114"/>
      <c r="G149" s="114">
        <v>0</v>
      </c>
      <c r="H149" s="114">
        <f>+H150</f>
        <v>0</v>
      </c>
      <c r="I149" s="114">
        <f>+I150</f>
        <v>0</v>
      </c>
      <c r="J149" s="114">
        <f>+J150</f>
        <v>28806</v>
      </c>
      <c r="K149" s="114">
        <f>+K150</f>
        <v>87000</v>
      </c>
      <c r="L149" s="114">
        <f aca="true" t="shared" si="43" ref="L149:U149">+L150</f>
        <v>0</v>
      </c>
      <c r="M149" s="114">
        <f t="shared" si="43"/>
        <v>0</v>
      </c>
      <c r="N149" s="114">
        <f t="shared" si="43"/>
        <v>0</v>
      </c>
      <c r="O149" s="114">
        <f>+O150</f>
        <v>19000</v>
      </c>
      <c r="P149" s="114">
        <f t="shared" si="43"/>
        <v>20000</v>
      </c>
      <c r="Q149" s="114">
        <f t="shared" si="43"/>
        <v>0</v>
      </c>
      <c r="R149" s="114">
        <f t="shared" si="43"/>
        <v>0</v>
      </c>
      <c r="S149" s="114">
        <f t="shared" si="43"/>
        <v>10000</v>
      </c>
      <c r="T149" s="114">
        <f t="shared" si="43"/>
        <v>154806</v>
      </c>
      <c r="U149" s="114">
        <f t="shared" si="43"/>
        <v>154806</v>
      </c>
      <c r="W149" s="88"/>
    </row>
    <row r="150" spans="1:21" s="96" customFormat="1" ht="22.5">
      <c r="A150" s="97">
        <v>42</v>
      </c>
      <c r="B150" s="113" t="s">
        <v>65</v>
      </c>
      <c r="C150" s="114">
        <f t="shared" si="42"/>
        <v>164806</v>
      </c>
      <c r="D150" s="114">
        <f>+D151+D158</f>
        <v>0</v>
      </c>
      <c r="E150" s="114">
        <f>+E151+E158</f>
        <v>0</v>
      </c>
      <c r="F150" s="114"/>
      <c r="G150" s="114">
        <v>0</v>
      </c>
      <c r="H150" s="114">
        <f>+H151+H158</f>
        <v>0</v>
      </c>
      <c r="I150" s="114">
        <f>+I151+I158</f>
        <v>0</v>
      </c>
      <c r="J150" s="114">
        <f>+J151+J158</f>
        <v>28806</v>
      </c>
      <c r="K150" s="114">
        <f>+K151+K158</f>
        <v>87000</v>
      </c>
      <c r="L150" s="114">
        <f aca="true" t="shared" si="44" ref="L150:S150">+L151+L158</f>
        <v>0</v>
      </c>
      <c r="M150" s="114">
        <f t="shared" si="44"/>
        <v>0</v>
      </c>
      <c r="N150" s="114">
        <f t="shared" si="44"/>
        <v>0</v>
      </c>
      <c r="O150" s="114">
        <f>+O151+O158</f>
        <v>19000</v>
      </c>
      <c r="P150" s="114">
        <f t="shared" si="44"/>
        <v>20000</v>
      </c>
      <c r="Q150" s="114">
        <f t="shared" si="44"/>
        <v>0</v>
      </c>
      <c r="R150" s="114">
        <f t="shared" si="44"/>
        <v>0</v>
      </c>
      <c r="S150" s="114">
        <f t="shared" si="44"/>
        <v>10000</v>
      </c>
      <c r="T150" s="114">
        <v>154806</v>
      </c>
      <c r="U150" s="114">
        <v>154806</v>
      </c>
    </row>
    <row r="151" spans="1:21" s="96" customFormat="1" ht="12.75">
      <c r="A151" s="97">
        <v>422</v>
      </c>
      <c r="B151" s="113" t="s">
        <v>68</v>
      </c>
      <c r="C151" s="114">
        <f t="shared" si="42"/>
        <v>76806</v>
      </c>
      <c r="D151" s="114">
        <f>SUM(D152:D157)</f>
        <v>0</v>
      </c>
      <c r="E151" s="114">
        <f>SUM(E152:E157)</f>
        <v>0</v>
      </c>
      <c r="F151" s="114"/>
      <c r="G151" s="114">
        <v>0</v>
      </c>
      <c r="H151" s="114">
        <f aca="true" t="shared" si="45" ref="H151:R151">SUM(H152:H157)</f>
        <v>0</v>
      </c>
      <c r="I151" s="114">
        <f t="shared" si="45"/>
        <v>0</v>
      </c>
      <c r="J151" s="114">
        <f>SUM(J152:J157)</f>
        <v>25806</v>
      </c>
      <c r="K151" s="114">
        <f t="shared" si="45"/>
        <v>2000</v>
      </c>
      <c r="L151" s="114">
        <f t="shared" si="45"/>
        <v>0</v>
      </c>
      <c r="M151" s="114">
        <f t="shared" si="45"/>
        <v>0</v>
      </c>
      <c r="N151" s="114">
        <f t="shared" si="45"/>
        <v>0</v>
      </c>
      <c r="O151" s="114">
        <f t="shared" si="45"/>
        <v>19000</v>
      </c>
      <c r="P151" s="114">
        <v>20000</v>
      </c>
      <c r="Q151" s="114">
        <f t="shared" si="45"/>
        <v>0</v>
      </c>
      <c r="R151" s="114">
        <f t="shared" si="45"/>
        <v>0</v>
      </c>
      <c r="S151" s="114">
        <v>10000</v>
      </c>
      <c r="T151" s="114"/>
      <c r="U151" s="114"/>
    </row>
    <row r="152" spans="1:21" ht="12.75" hidden="1">
      <c r="A152" s="117">
        <v>4221</v>
      </c>
      <c r="B152" s="118" t="s">
        <v>81</v>
      </c>
      <c r="C152" s="99">
        <f t="shared" si="42"/>
        <v>35806</v>
      </c>
      <c r="D152" s="99"/>
      <c r="E152" s="99"/>
      <c r="F152" s="99"/>
      <c r="G152" s="99"/>
      <c r="H152" s="99"/>
      <c r="I152" s="99"/>
      <c r="J152" s="119">
        <v>14806</v>
      </c>
      <c r="K152" s="99">
        <v>2000</v>
      </c>
      <c r="L152" s="99"/>
      <c r="M152" s="99"/>
      <c r="N152" s="99"/>
      <c r="O152" s="99">
        <v>14000</v>
      </c>
      <c r="P152" s="99">
        <v>5000</v>
      </c>
      <c r="Q152" s="99"/>
      <c r="R152" s="99"/>
      <c r="S152" s="99"/>
      <c r="T152" s="99"/>
      <c r="U152" s="99"/>
    </row>
    <row r="153" spans="1:21" ht="12.75" hidden="1">
      <c r="A153" s="117">
        <v>4222</v>
      </c>
      <c r="B153" s="118" t="s">
        <v>118</v>
      </c>
      <c r="C153" s="99">
        <f t="shared" si="42"/>
        <v>21000</v>
      </c>
      <c r="D153" s="99"/>
      <c r="E153" s="99"/>
      <c r="F153" s="99"/>
      <c r="G153" s="99"/>
      <c r="H153" s="99"/>
      <c r="I153" s="99"/>
      <c r="J153" s="119">
        <v>2000</v>
      </c>
      <c r="K153" s="99"/>
      <c r="L153" s="99"/>
      <c r="M153" s="99"/>
      <c r="N153" s="99"/>
      <c r="O153" s="99">
        <v>1000</v>
      </c>
      <c r="P153" s="99">
        <v>18000</v>
      </c>
      <c r="Q153" s="99"/>
      <c r="R153" s="99"/>
      <c r="S153" s="99"/>
      <c r="T153" s="99"/>
      <c r="U153" s="99"/>
    </row>
    <row r="154" spans="1:21" ht="12.75" hidden="1">
      <c r="A154" s="117">
        <v>4223</v>
      </c>
      <c r="B154" s="118" t="s">
        <v>69</v>
      </c>
      <c r="C154" s="99">
        <f t="shared" si="42"/>
        <v>3000</v>
      </c>
      <c r="D154" s="99"/>
      <c r="E154" s="99"/>
      <c r="F154" s="99"/>
      <c r="G154" s="99"/>
      <c r="H154" s="99"/>
      <c r="I154" s="99"/>
      <c r="J154" s="119">
        <v>2000</v>
      </c>
      <c r="K154" s="99"/>
      <c r="L154" s="99"/>
      <c r="M154" s="99"/>
      <c r="N154" s="99"/>
      <c r="O154" s="99">
        <v>1000</v>
      </c>
      <c r="P154" s="99"/>
      <c r="Q154" s="99"/>
      <c r="R154" s="99"/>
      <c r="S154" s="99"/>
      <c r="T154" s="99"/>
      <c r="U154" s="99"/>
    </row>
    <row r="155" spans="1:21" ht="12.75" hidden="1">
      <c r="A155" s="117">
        <v>4225</v>
      </c>
      <c r="B155" s="118" t="s">
        <v>98</v>
      </c>
      <c r="C155" s="99">
        <f t="shared" si="42"/>
        <v>3000</v>
      </c>
      <c r="D155" s="99"/>
      <c r="E155" s="99"/>
      <c r="F155" s="99"/>
      <c r="G155" s="99"/>
      <c r="H155" s="99"/>
      <c r="I155" s="99"/>
      <c r="J155" s="119">
        <v>2000</v>
      </c>
      <c r="K155" s="99"/>
      <c r="L155" s="99"/>
      <c r="M155" s="99"/>
      <c r="N155" s="99"/>
      <c r="O155" s="99">
        <v>1000</v>
      </c>
      <c r="P155" s="99"/>
      <c r="Q155" s="99"/>
      <c r="R155" s="99"/>
      <c r="S155" s="99"/>
      <c r="T155" s="99"/>
      <c r="U155" s="99"/>
    </row>
    <row r="156" spans="1:21" ht="12.75" hidden="1">
      <c r="A156" s="117">
        <v>4226</v>
      </c>
      <c r="B156" s="118" t="s">
        <v>99</v>
      </c>
      <c r="C156" s="99">
        <f t="shared" si="42"/>
        <v>8000</v>
      </c>
      <c r="D156" s="99"/>
      <c r="E156" s="99"/>
      <c r="F156" s="99"/>
      <c r="G156" s="99"/>
      <c r="H156" s="99"/>
      <c r="I156" s="99"/>
      <c r="J156" s="119">
        <v>2000</v>
      </c>
      <c r="K156" s="99"/>
      <c r="L156" s="99"/>
      <c r="M156" s="99"/>
      <c r="N156" s="99"/>
      <c r="O156" s="99">
        <v>1000</v>
      </c>
      <c r="P156" s="99"/>
      <c r="Q156" s="99"/>
      <c r="R156" s="99"/>
      <c r="S156" s="99">
        <v>5000</v>
      </c>
      <c r="T156" s="99"/>
      <c r="U156" s="99"/>
    </row>
    <row r="157" spans="1:21" ht="12.75" hidden="1">
      <c r="A157" s="117">
        <v>4227</v>
      </c>
      <c r="B157" s="134" t="s">
        <v>100</v>
      </c>
      <c r="C157" s="99">
        <f t="shared" si="42"/>
        <v>4000</v>
      </c>
      <c r="D157" s="99"/>
      <c r="E157" s="99"/>
      <c r="F157" s="99"/>
      <c r="G157" s="99"/>
      <c r="H157" s="99"/>
      <c r="I157" s="99"/>
      <c r="J157" s="119">
        <v>3000</v>
      </c>
      <c r="K157" s="99" t="s">
        <v>119</v>
      </c>
      <c r="L157" s="99"/>
      <c r="M157" s="99"/>
      <c r="N157" s="99"/>
      <c r="O157" s="99">
        <v>1000</v>
      </c>
      <c r="P157" s="99"/>
      <c r="Q157" s="99"/>
      <c r="R157" s="99"/>
      <c r="S157" s="99"/>
      <c r="T157" s="99"/>
      <c r="U157" s="99"/>
    </row>
    <row r="158" spans="1:21" ht="13.5" thickBot="1">
      <c r="A158" s="137">
        <v>424</v>
      </c>
      <c r="B158" s="151" t="s">
        <v>87</v>
      </c>
      <c r="C158" s="108">
        <f t="shared" si="42"/>
        <v>88000</v>
      </c>
      <c r="D158" s="108">
        <f>SUM(D159)</f>
        <v>0</v>
      </c>
      <c r="E158" s="108">
        <f>SUM(E159)</f>
        <v>0</v>
      </c>
      <c r="F158" s="108">
        <v>0</v>
      </c>
      <c r="G158" s="108">
        <v>0</v>
      </c>
      <c r="H158" s="108">
        <f>SUM(H159)</f>
        <v>0</v>
      </c>
      <c r="I158" s="108">
        <f>SUM(I159)</f>
        <v>0</v>
      </c>
      <c r="J158" s="108">
        <v>3000</v>
      </c>
      <c r="K158" s="108">
        <v>85000</v>
      </c>
      <c r="L158" s="108">
        <f aca="true" t="shared" si="46" ref="L158:S158">SUM(L159)</f>
        <v>0</v>
      </c>
      <c r="M158" s="108">
        <f t="shared" si="46"/>
        <v>0</v>
      </c>
      <c r="N158" s="108">
        <f t="shared" si="46"/>
        <v>0</v>
      </c>
      <c r="O158" s="108">
        <f t="shared" si="46"/>
        <v>0</v>
      </c>
      <c r="P158" s="108">
        <f t="shared" si="46"/>
        <v>0</v>
      </c>
      <c r="Q158" s="108">
        <f t="shared" si="46"/>
        <v>0</v>
      </c>
      <c r="R158" s="108">
        <f t="shared" si="46"/>
        <v>0</v>
      </c>
      <c r="S158" s="108">
        <f t="shared" si="46"/>
        <v>0</v>
      </c>
      <c r="T158" s="108"/>
      <c r="U158" s="108"/>
    </row>
    <row r="159" spans="1:21" ht="13.5" hidden="1" thickBot="1">
      <c r="A159" s="139">
        <v>4241</v>
      </c>
      <c r="B159" s="140" t="s">
        <v>88</v>
      </c>
      <c r="C159" s="141">
        <f>SUM(D159:Q159)</f>
        <v>9000</v>
      </c>
      <c r="D159" s="141"/>
      <c r="E159" s="141"/>
      <c r="F159" s="141"/>
      <c r="G159" s="141"/>
      <c r="H159" s="141"/>
      <c r="I159" s="141"/>
      <c r="J159" s="142">
        <v>4000</v>
      </c>
      <c r="K159" s="141">
        <v>5000</v>
      </c>
      <c r="L159" s="141"/>
      <c r="M159" s="141"/>
      <c r="N159" s="141"/>
      <c r="O159" s="141">
        <v>0</v>
      </c>
      <c r="P159" s="141"/>
      <c r="Q159" s="141"/>
      <c r="R159" s="141"/>
      <c r="S159" s="141"/>
      <c r="T159" s="141"/>
      <c r="U159" s="141"/>
    </row>
    <row r="160" spans="1:21" s="96" customFormat="1" ht="14.25" thickBot="1" thickTop="1">
      <c r="A160" s="129"/>
      <c r="B160" s="130" t="s">
        <v>70</v>
      </c>
      <c r="C160" s="131">
        <f>SUM(D160:S160)</f>
        <v>956510</v>
      </c>
      <c r="D160" s="131">
        <f>+D102+D149</f>
        <v>0</v>
      </c>
      <c r="E160" s="131">
        <v>0</v>
      </c>
      <c r="F160" s="131">
        <v>0</v>
      </c>
      <c r="G160" s="131">
        <v>5000</v>
      </c>
      <c r="H160" s="131">
        <f>+H102</f>
        <v>5000</v>
      </c>
      <c r="I160" s="131">
        <f>+I102</f>
        <v>14400</v>
      </c>
      <c r="J160" s="131">
        <f>+J102+J149</f>
        <v>239906</v>
      </c>
      <c r="K160" s="131">
        <f>+K102+K149</f>
        <v>318000</v>
      </c>
      <c r="L160" s="131">
        <f>+L102</f>
        <v>14254</v>
      </c>
      <c r="M160" s="131">
        <f>+M102</f>
        <v>31950</v>
      </c>
      <c r="N160" s="131">
        <f aca="true" t="shared" si="47" ref="N160:S160">+N102+N149</f>
        <v>0</v>
      </c>
      <c r="O160" s="131">
        <f t="shared" si="47"/>
        <v>45000</v>
      </c>
      <c r="P160" s="131">
        <f t="shared" si="47"/>
        <v>35000</v>
      </c>
      <c r="Q160" s="131">
        <f t="shared" si="47"/>
        <v>8000</v>
      </c>
      <c r="R160" s="152">
        <f t="shared" si="47"/>
        <v>0</v>
      </c>
      <c r="S160" s="152">
        <f t="shared" si="47"/>
        <v>240000</v>
      </c>
      <c r="T160" s="131">
        <f>SUM(T102,T149)</f>
        <v>806510</v>
      </c>
      <c r="U160" s="131">
        <f>SUM(U102,U149)</f>
        <v>806510</v>
      </c>
    </row>
    <row r="161" spans="1:21" s="96" customFormat="1" ht="14.25" thickBot="1" thickTop="1">
      <c r="A161" s="123"/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53"/>
      <c r="R161" s="154"/>
      <c r="S161" s="155"/>
      <c r="T161" s="156"/>
      <c r="U161" s="125"/>
    </row>
    <row r="162" spans="1:21" s="96" customFormat="1" ht="91.5" thickBot="1" thickTop="1">
      <c r="A162" s="146" t="s">
        <v>28</v>
      </c>
      <c r="B162" s="110" t="s">
        <v>101</v>
      </c>
      <c r="C162" s="147" t="s">
        <v>188</v>
      </c>
      <c r="D162" s="147" t="s">
        <v>15</v>
      </c>
      <c r="E162" s="147" t="s">
        <v>16</v>
      </c>
      <c r="F162" s="147" t="s">
        <v>30</v>
      </c>
      <c r="G162" s="147" t="s">
        <v>18</v>
      </c>
      <c r="H162" s="147" t="s">
        <v>5</v>
      </c>
      <c r="I162" s="147" t="s">
        <v>19</v>
      </c>
      <c r="J162" s="147" t="s">
        <v>6</v>
      </c>
      <c r="K162" s="147" t="s">
        <v>20</v>
      </c>
      <c r="L162" s="147" t="s">
        <v>21</v>
      </c>
      <c r="M162" s="147" t="s">
        <v>32</v>
      </c>
      <c r="N162" s="147" t="s">
        <v>102</v>
      </c>
      <c r="O162" s="147" t="s">
        <v>192</v>
      </c>
      <c r="P162" s="147" t="s">
        <v>8</v>
      </c>
      <c r="Q162" s="147" t="s">
        <v>153</v>
      </c>
      <c r="R162" s="147" t="s">
        <v>180</v>
      </c>
      <c r="S162" s="147" t="s">
        <v>184</v>
      </c>
      <c r="T162" s="147" t="s">
        <v>174</v>
      </c>
      <c r="U162" s="147" t="s">
        <v>189</v>
      </c>
    </row>
    <row r="163" spans="1:21" s="96" customFormat="1" ht="13.5" thickTop="1">
      <c r="A163" s="103">
        <v>3</v>
      </c>
      <c r="B163" s="111" t="s">
        <v>34</v>
      </c>
      <c r="C163" s="112">
        <f>+C164+C165+C170</f>
        <v>125760</v>
      </c>
      <c r="D163" s="112">
        <f>+D164+D165</f>
        <v>0</v>
      </c>
      <c r="E163" s="112">
        <f>+E164+E165</f>
        <v>0</v>
      </c>
      <c r="F163" s="112">
        <v>0</v>
      </c>
      <c r="G163" s="112">
        <v>0</v>
      </c>
      <c r="H163" s="112">
        <f aca="true" t="shared" si="48" ref="H163:P163">+H164+H165</f>
        <v>0</v>
      </c>
      <c r="I163" s="112">
        <f t="shared" si="48"/>
        <v>0</v>
      </c>
      <c r="J163" s="112">
        <f t="shared" si="48"/>
        <v>0</v>
      </c>
      <c r="K163" s="112">
        <f t="shared" si="48"/>
        <v>0</v>
      </c>
      <c r="L163" s="112">
        <f t="shared" si="48"/>
        <v>0</v>
      </c>
      <c r="M163" s="112">
        <f t="shared" si="48"/>
        <v>0</v>
      </c>
      <c r="N163" s="112">
        <f t="shared" si="48"/>
        <v>0</v>
      </c>
      <c r="O163" s="112">
        <f>+O164+O165+O170</f>
        <v>4760</v>
      </c>
      <c r="P163" s="112">
        <f t="shared" si="48"/>
        <v>0</v>
      </c>
      <c r="Q163" s="112">
        <f>+Q164+Q165</f>
        <v>81000</v>
      </c>
      <c r="R163" s="112">
        <f>+R164+R165</f>
        <v>0</v>
      </c>
      <c r="S163" s="112">
        <f>+S164+S165</f>
        <v>40000</v>
      </c>
      <c r="T163" s="112">
        <f>T165+T170</f>
        <v>125760</v>
      </c>
      <c r="U163" s="112">
        <f>+U165+U170</f>
        <v>125760</v>
      </c>
    </row>
    <row r="164" spans="1:21" s="96" customFormat="1" ht="12.75">
      <c r="A164" s="97">
        <v>31</v>
      </c>
      <c r="B164" s="113" t="s">
        <v>35</v>
      </c>
      <c r="C164" s="114">
        <v>0</v>
      </c>
      <c r="D164" s="114">
        <v>0</v>
      </c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>
        <v>0</v>
      </c>
      <c r="P164" s="114"/>
      <c r="Q164" s="114">
        <v>0</v>
      </c>
      <c r="R164" s="114"/>
      <c r="S164" s="114"/>
      <c r="T164" s="114">
        <v>0</v>
      </c>
      <c r="U164" s="114">
        <v>0</v>
      </c>
    </row>
    <row r="165" spans="1:21" s="96" customFormat="1" ht="12.75">
      <c r="A165" s="97">
        <v>32</v>
      </c>
      <c r="B165" s="113" t="s">
        <v>39</v>
      </c>
      <c r="C165" s="114">
        <f>+C166+C168</f>
        <v>123380</v>
      </c>
      <c r="D165" s="114">
        <f>+D166+D168</f>
        <v>0</v>
      </c>
      <c r="E165" s="114">
        <f>+E166+E168</f>
        <v>0</v>
      </c>
      <c r="F165" s="114"/>
      <c r="G165" s="114"/>
      <c r="H165" s="114">
        <f aca="true" t="shared" si="49" ref="H165:P165">+H166+H168</f>
        <v>0</v>
      </c>
      <c r="I165" s="114">
        <f t="shared" si="49"/>
        <v>0</v>
      </c>
      <c r="J165" s="114">
        <f t="shared" si="49"/>
        <v>0</v>
      </c>
      <c r="K165" s="114">
        <f t="shared" si="49"/>
        <v>0</v>
      </c>
      <c r="L165" s="114">
        <f t="shared" si="49"/>
        <v>0</v>
      </c>
      <c r="M165" s="114">
        <f t="shared" si="49"/>
        <v>0</v>
      </c>
      <c r="N165" s="114">
        <f t="shared" si="49"/>
        <v>0</v>
      </c>
      <c r="O165" s="114">
        <f t="shared" si="49"/>
        <v>2380</v>
      </c>
      <c r="P165" s="114">
        <f t="shared" si="49"/>
        <v>0</v>
      </c>
      <c r="Q165" s="114">
        <f>+Q166+Q168</f>
        <v>81000</v>
      </c>
      <c r="R165" s="114">
        <f>+R166+R168</f>
        <v>0</v>
      </c>
      <c r="S165" s="114">
        <f>+S166+S168</f>
        <v>40000</v>
      </c>
      <c r="T165" s="114">
        <v>123380</v>
      </c>
      <c r="U165" s="114">
        <v>123380</v>
      </c>
    </row>
    <row r="166" spans="1:21" s="96" customFormat="1" ht="12.75">
      <c r="A166" s="120">
        <v>322</v>
      </c>
      <c r="B166" s="121" t="s">
        <v>42</v>
      </c>
      <c r="C166" s="114">
        <f>+O166+Q166+S166</f>
        <v>88380</v>
      </c>
      <c r="D166" s="114">
        <f>+D167</f>
        <v>0</v>
      </c>
      <c r="E166" s="114">
        <f>+E167</f>
        <v>0</v>
      </c>
      <c r="F166" s="114"/>
      <c r="G166" s="114"/>
      <c r="H166" s="114">
        <f aca="true" t="shared" si="50" ref="H166:P166">+H167</f>
        <v>0</v>
      </c>
      <c r="I166" s="114">
        <f t="shared" si="50"/>
        <v>0</v>
      </c>
      <c r="J166" s="114">
        <f t="shared" si="50"/>
        <v>0</v>
      </c>
      <c r="K166" s="114">
        <f t="shared" si="50"/>
        <v>0</v>
      </c>
      <c r="L166" s="114">
        <f t="shared" si="50"/>
        <v>0</v>
      </c>
      <c r="M166" s="114">
        <f t="shared" si="50"/>
        <v>0</v>
      </c>
      <c r="N166" s="114">
        <f t="shared" si="50"/>
        <v>0</v>
      </c>
      <c r="O166" s="114">
        <v>2380</v>
      </c>
      <c r="P166" s="114">
        <f t="shared" si="50"/>
        <v>0</v>
      </c>
      <c r="Q166" s="114">
        <f>+Q167</f>
        <v>46000</v>
      </c>
      <c r="R166" s="114">
        <f>+R167</f>
        <v>0</v>
      </c>
      <c r="S166" s="114">
        <f>+S167</f>
        <v>40000</v>
      </c>
      <c r="T166" s="114"/>
      <c r="U166" s="114"/>
    </row>
    <row r="167" spans="1:21" ht="12.75" hidden="1">
      <c r="A167" s="117">
        <v>3222</v>
      </c>
      <c r="B167" s="134" t="s">
        <v>105</v>
      </c>
      <c r="C167" s="99">
        <f>SUM(D167:S167)</f>
        <v>86000</v>
      </c>
      <c r="D167" s="157"/>
      <c r="E167" s="157"/>
      <c r="F167" s="157"/>
      <c r="G167" s="157"/>
      <c r="H167" s="99"/>
      <c r="I167" s="99"/>
      <c r="J167" s="99"/>
      <c r="K167" s="99"/>
      <c r="L167" s="99"/>
      <c r="M167" s="99"/>
      <c r="N167" s="99"/>
      <c r="O167" s="99"/>
      <c r="P167" s="99"/>
      <c r="Q167" s="157">
        <v>46000</v>
      </c>
      <c r="R167" s="157"/>
      <c r="S167" s="157">
        <v>40000</v>
      </c>
      <c r="T167" s="99"/>
      <c r="U167" s="99"/>
    </row>
    <row r="168" spans="1:21" ht="12.75">
      <c r="A168" s="120">
        <v>323</v>
      </c>
      <c r="B168" s="121" t="s">
        <v>46</v>
      </c>
      <c r="C168" s="114">
        <f>+Q168</f>
        <v>35000</v>
      </c>
      <c r="D168" s="114">
        <f>+D169</f>
        <v>0</v>
      </c>
      <c r="E168" s="114">
        <f>+E169</f>
        <v>0</v>
      </c>
      <c r="F168" s="114"/>
      <c r="G168" s="114"/>
      <c r="H168" s="114">
        <f aca="true" t="shared" si="51" ref="H168:P168">+H169</f>
        <v>0</v>
      </c>
      <c r="I168" s="114">
        <f t="shared" si="51"/>
        <v>0</v>
      </c>
      <c r="J168" s="114">
        <f t="shared" si="51"/>
        <v>0</v>
      </c>
      <c r="K168" s="114">
        <f t="shared" si="51"/>
        <v>0</v>
      </c>
      <c r="L168" s="114">
        <f t="shared" si="51"/>
        <v>0</v>
      </c>
      <c r="M168" s="114">
        <f t="shared" si="51"/>
        <v>0</v>
      </c>
      <c r="N168" s="114">
        <f t="shared" si="51"/>
        <v>0</v>
      </c>
      <c r="O168" s="114">
        <f t="shared" si="51"/>
        <v>0</v>
      </c>
      <c r="P168" s="114">
        <f t="shared" si="51"/>
        <v>0</v>
      </c>
      <c r="Q168" s="114">
        <v>35000</v>
      </c>
      <c r="R168" s="114"/>
      <c r="S168" s="114">
        <f>+S169</f>
        <v>0</v>
      </c>
      <c r="T168" s="114"/>
      <c r="U168" s="114"/>
    </row>
    <row r="169" spans="1:21" ht="12.75" hidden="1">
      <c r="A169" s="158">
        <v>3239</v>
      </c>
      <c r="B169" s="159" t="s">
        <v>55</v>
      </c>
      <c r="C169" s="99">
        <f>SUM(D169:S169)</f>
        <v>18000</v>
      </c>
      <c r="D169" s="157"/>
      <c r="E169" s="157"/>
      <c r="F169" s="157"/>
      <c r="G169" s="157"/>
      <c r="H169" s="99"/>
      <c r="I169" s="99"/>
      <c r="J169" s="99"/>
      <c r="K169" s="99"/>
      <c r="L169" s="99"/>
      <c r="M169" s="99"/>
      <c r="N169" s="99"/>
      <c r="O169" s="99">
        <v>0</v>
      </c>
      <c r="P169" s="99"/>
      <c r="Q169" s="157">
        <v>18000</v>
      </c>
      <c r="R169" s="157"/>
      <c r="S169" s="157"/>
      <c r="T169" s="99"/>
      <c r="U169" s="99"/>
    </row>
    <row r="170" spans="1:21" ht="13.5" thickBot="1">
      <c r="A170" s="179">
        <v>37</v>
      </c>
      <c r="B170" s="180" t="s">
        <v>193</v>
      </c>
      <c r="C170" s="114">
        <f>+C171</f>
        <v>2380</v>
      </c>
      <c r="D170" s="157"/>
      <c r="E170" s="157"/>
      <c r="F170" s="157"/>
      <c r="G170" s="157"/>
      <c r="H170" s="99"/>
      <c r="I170" s="99"/>
      <c r="J170" s="99"/>
      <c r="K170" s="99"/>
      <c r="L170" s="99"/>
      <c r="M170" s="99"/>
      <c r="N170" s="99"/>
      <c r="O170" s="102">
        <v>2380</v>
      </c>
      <c r="P170" s="99"/>
      <c r="Q170" s="157"/>
      <c r="R170" s="157"/>
      <c r="S170" s="157"/>
      <c r="T170" s="114">
        <v>2380</v>
      </c>
      <c r="U170" s="114">
        <v>2380</v>
      </c>
    </row>
    <row r="171" spans="1:21" ht="14.25" thickBot="1" thickTop="1">
      <c r="A171" s="181">
        <v>372</v>
      </c>
      <c r="B171" s="182" t="s">
        <v>193</v>
      </c>
      <c r="C171" s="114">
        <v>2380</v>
      </c>
      <c r="D171" s="178">
        <v>0</v>
      </c>
      <c r="E171" s="178">
        <v>0</v>
      </c>
      <c r="F171" s="178">
        <v>0</v>
      </c>
      <c r="G171" s="178">
        <v>0</v>
      </c>
      <c r="H171" s="177">
        <v>0</v>
      </c>
      <c r="I171" s="177">
        <v>0</v>
      </c>
      <c r="J171" s="177">
        <v>0</v>
      </c>
      <c r="K171" s="177">
        <v>0</v>
      </c>
      <c r="L171" s="177">
        <v>0</v>
      </c>
      <c r="M171" s="177">
        <v>0</v>
      </c>
      <c r="N171" s="177">
        <v>0</v>
      </c>
      <c r="O171" s="102">
        <v>2380</v>
      </c>
      <c r="P171" s="177">
        <v>0</v>
      </c>
      <c r="Q171" s="178">
        <v>0</v>
      </c>
      <c r="R171" s="178">
        <v>0</v>
      </c>
      <c r="S171" s="178">
        <v>0</v>
      </c>
      <c r="T171" s="177">
        <v>0</v>
      </c>
      <c r="U171" s="177">
        <v>0</v>
      </c>
    </row>
    <row r="172" spans="1:21" ht="14.25" thickBot="1" thickTop="1">
      <c r="A172" s="160"/>
      <c r="B172" s="161" t="s">
        <v>70</v>
      </c>
      <c r="C172" s="131">
        <f>+C163</f>
        <v>125760</v>
      </c>
      <c r="D172" s="164">
        <v>0</v>
      </c>
      <c r="E172" s="164">
        <v>0</v>
      </c>
      <c r="F172" s="164">
        <v>0</v>
      </c>
      <c r="G172" s="164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64">
        <f>+O163</f>
        <v>4760</v>
      </c>
      <c r="P172" s="163"/>
      <c r="Q172" s="164">
        <f>+Q163</f>
        <v>81000</v>
      </c>
      <c r="R172" s="174"/>
      <c r="S172" s="164">
        <f>+S163</f>
        <v>40000</v>
      </c>
      <c r="T172" s="164">
        <f>+T163</f>
        <v>125760</v>
      </c>
      <c r="U172" s="164">
        <f>+U163</f>
        <v>125760</v>
      </c>
    </row>
    <row r="173" spans="1:21" ht="14.25" thickBot="1" thickTop="1">
      <c r="A173" s="165"/>
      <c r="B173" s="166"/>
      <c r="C173" s="128"/>
      <c r="D173" s="167"/>
      <c r="E173" s="167"/>
      <c r="F173" s="167"/>
      <c r="G173" s="167"/>
      <c r="H173" s="128"/>
      <c r="I173" s="128"/>
      <c r="J173" s="128"/>
      <c r="K173" s="128"/>
      <c r="L173" s="128"/>
      <c r="M173" s="128"/>
      <c r="N173" s="128"/>
      <c r="O173" s="128"/>
      <c r="P173" s="128"/>
      <c r="Q173" s="173"/>
      <c r="R173" s="175"/>
      <c r="S173" s="176"/>
      <c r="T173" s="163"/>
      <c r="U173" s="163"/>
    </row>
    <row r="174" spans="1:21" s="96" customFormat="1" ht="80.25" thickBot="1" thickTop="1">
      <c r="A174" s="146" t="s">
        <v>28</v>
      </c>
      <c r="B174" s="110" t="s">
        <v>151</v>
      </c>
      <c r="C174" s="147" t="s">
        <v>188</v>
      </c>
      <c r="D174" s="147" t="s">
        <v>15</v>
      </c>
      <c r="E174" s="147" t="s">
        <v>16</v>
      </c>
      <c r="F174" s="147" t="s">
        <v>30</v>
      </c>
      <c r="G174" s="147" t="s">
        <v>18</v>
      </c>
      <c r="H174" s="147" t="s">
        <v>5</v>
      </c>
      <c r="I174" s="147" t="s">
        <v>19</v>
      </c>
      <c r="J174" s="147" t="s">
        <v>6</v>
      </c>
      <c r="K174" s="147" t="s">
        <v>194</v>
      </c>
      <c r="L174" s="147" t="s">
        <v>21</v>
      </c>
      <c r="M174" s="147" t="s">
        <v>32</v>
      </c>
      <c r="N174" s="147" t="s">
        <v>102</v>
      </c>
      <c r="O174" s="147" t="s">
        <v>23</v>
      </c>
      <c r="P174" s="147" t="s">
        <v>8</v>
      </c>
      <c r="Q174" s="147" t="s">
        <v>103</v>
      </c>
      <c r="R174" s="147" t="s">
        <v>180</v>
      </c>
      <c r="S174" s="147" t="s">
        <v>104</v>
      </c>
      <c r="T174" s="147" t="s">
        <v>174</v>
      </c>
      <c r="U174" s="147" t="s">
        <v>189</v>
      </c>
    </row>
    <row r="175" spans="1:21" ht="13.5" thickTop="1">
      <c r="A175" s="165"/>
      <c r="B175" s="166"/>
      <c r="C175" s="128"/>
      <c r="D175" s="167"/>
      <c r="E175" s="167"/>
      <c r="F175" s="167"/>
      <c r="G175" s="167"/>
      <c r="H175" s="128"/>
      <c r="I175" s="128"/>
      <c r="J175" s="128"/>
      <c r="K175" s="128"/>
      <c r="L175" s="128"/>
      <c r="M175" s="128"/>
      <c r="N175" s="128"/>
      <c r="O175" s="128"/>
      <c r="P175" s="128"/>
      <c r="Q175" s="167"/>
      <c r="R175" s="167"/>
      <c r="S175" s="167"/>
      <c r="T175" s="128"/>
      <c r="U175" s="128"/>
    </row>
    <row r="176" spans="1:21" s="96" customFormat="1" ht="12.75">
      <c r="A176" s="103">
        <v>3</v>
      </c>
      <c r="B176" s="111" t="s">
        <v>34</v>
      </c>
      <c r="C176" s="112">
        <f aca="true" t="shared" si="52" ref="C176:C191">SUM(D176:S176)</f>
        <v>264550</v>
      </c>
      <c r="D176" s="112"/>
      <c r="E176" s="112"/>
      <c r="F176" s="112"/>
      <c r="G176" s="112"/>
      <c r="H176" s="112"/>
      <c r="I176" s="112"/>
      <c r="J176" s="112">
        <f>J177+J185</f>
        <v>2500</v>
      </c>
      <c r="K176" s="112">
        <f>SUM(K177,K185)</f>
        <v>155000</v>
      </c>
      <c r="L176" s="112"/>
      <c r="M176" s="112"/>
      <c r="N176" s="112"/>
      <c r="O176" s="112"/>
      <c r="P176" s="112"/>
      <c r="Q176" s="112">
        <f>+Q177+Q185</f>
        <v>107050</v>
      </c>
      <c r="R176" s="112"/>
      <c r="S176" s="112"/>
      <c r="T176" s="112">
        <f>+T177+T185</f>
        <v>264550</v>
      </c>
      <c r="U176" s="112">
        <f>+U177+U185</f>
        <v>264550</v>
      </c>
    </row>
    <row r="177" spans="1:21" s="96" customFormat="1" ht="12.75">
      <c r="A177" s="97">
        <v>31</v>
      </c>
      <c r="B177" s="113" t="s">
        <v>35</v>
      </c>
      <c r="C177" s="114">
        <f t="shared" si="52"/>
        <v>249000</v>
      </c>
      <c r="D177" s="114"/>
      <c r="E177" s="114"/>
      <c r="F177" s="114"/>
      <c r="G177" s="114"/>
      <c r="H177" s="114"/>
      <c r="I177" s="114"/>
      <c r="J177" s="114">
        <f>+J178+J180+J182</f>
        <v>2500</v>
      </c>
      <c r="K177" s="114">
        <f>+K178+K180+K182</f>
        <v>145839</v>
      </c>
      <c r="L177" s="114"/>
      <c r="M177" s="114"/>
      <c r="N177" s="114"/>
      <c r="O177" s="114"/>
      <c r="P177" s="114"/>
      <c r="Q177" s="114">
        <f>+Q178+Q180+Q182</f>
        <v>100661</v>
      </c>
      <c r="R177" s="114"/>
      <c r="S177" s="114"/>
      <c r="T177" s="114">
        <v>249000</v>
      </c>
      <c r="U177" s="114">
        <v>249000</v>
      </c>
    </row>
    <row r="178" spans="1:21" s="96" customFormat="1" ht="12.75">
      <c r="A178" s="120">
        <v>311</v>
      </c>
      <c r="B178" s="121" t="s">
        <v>36</v>
      </c>
      <c r="C178" s="114">
        <f t="shared" si="52"/>
        <v>202146</v>
      </c>
      <c r="D178" s="114"/>
      <c r="E178" s="114"/>
      <c r="F178" s="114"/>
      <c r="G178" s="114"/>
      <c r="H178" s="114"/>
      <c r="I178" s="99"/>
      <c r="J178" s="114">
        <v>2146</v>
      </c>
      <c r="K178" s="114">
        <v>118000</v>
      </c>
      <c r="L178" s="114"/>
      <c r="M178" s="119"/>
      <c r="N178" s="114"/>
      <c r="O178" s="114"/>
      <c r="P178" s="114"/>
      <c r="Q178" s="114">
        <v>82000</v>
      </c>
      <c r="R178" s="99"/>
      <c r="S178" s="99"/>
      <c r="T178" s="99"/>
      <c r="U178" s="99"/>
    </row>
    <row r="179" spans="1:21" s="96" customFormat="1" ht="12.75" hidden="1">
      <c r="A179" s="117">
        <v>3111</v>
      </c>
      <c r="B179" s="118" t="s">
        <v>113</v>
      </c>
      <c r="C179" s="114">
        <f t="shared" si="52"/>
        <v>249527</v>
      </c>
      <c r="D179" s="114"/>
      <c r="E179" s="114"/>
      <c r="F179" s="114"/>
      <c r="G179" s="99"/>
      <c r="H179" s="114"/>
      <c r="I179" s="99"/>
      <c r="J179" s="99">
        <v>3004</v>
      </c>
      <c r="K179" s="99">
        <v>132875</v>
      </c>
      <c r="L179" s="99"/>
      <c r="M179" s="119"/>
      <c r="N179" s="114"/>
      <c r="O179" s="114"/>
      <c r="P179" s="114"/>
      <c r="Q179" s="99">
        <v>113648</v>
      </c>
      <c r="R179" s="99"/>
      <c r="S179" s="99"/>
      <c r="T179" s="99"/>
      <c r="U179" s="99"/>
    </row>
    <row r="180" spans="1:21" ht="12.75">
      <c r="A180" s="120">
        <v>312</v>
      </c>
      <c r="B180" s="121" t="s">
        <v>37</v>
      </c>
      <c r="C180" s="114">
        <f t="shared" si="52"/>
        <v>13500</v>
      </c>
      <c r="D180" s="99"/>
      <c r="E180" s="99"/>
      <c r="F180" s="99"/>
      <c r="G180" s="99"/>
      <c r="H180" s="99"/>
      <c r="I180" s="99"/>
      <c r="J180" s="135">
        <f>+J181</f>
        <v>0</v>
      </c>
      <c r="K180" s="135">
        <v>8369</v>
      </c>
      <c r="L180" s="119"/>
      <c r="M180" s="119"/>
      <c r="N180" s="99"/>
      <c r="O180" s="99"/>
      <c r="P180" s="99"/>
      <c r="Q180" s="114">
        <v>5131</v>
      </c>
      <c r="R180" s="99"/>
      <c r="S180" s="99"/>
      <c r="T180" s="99"/>
      <c r="U180" s="99"/>
    </row>
    <row r="181" spans="1:21" ht="12.75" hidden="1">
      <c r="A181" s="117">
        <v>3121</v>
      </c>
      <c r="B181" s="118" t="s">
        <v>75</v>
      </c>
      <c r="C181" s="114">
        <f t="shared" si="52"/>
        <v>19000</v>
      </c>
      <c r="D181" s="99"/>
      <c r="E181" s="99"/>
      <c r="F181" s="99"/>
      <c r="G181" s="99"/>
      <c r="H181" s="99"/>
      <c r="I181" s="99"/>
      <c r="J181" s="119">
        <v>0</v>
      </c>
      <c r="K181" s="119">
        <v>10241</v>
      </c>
      <c r="L181" s="119"/>
      <c r="M181" s="119"/>
      <c r="N181" s="99"/>
      <c r="O181" s="99"/>
      <c r="P181" s="99"/>
      <c r="Q181" s="99">
        <v>8759</v>
      </c>
      <c r="R181" s="99"/>
      <c r="S181" s="99"/>
      <c r="T181" s="99"/>
      <c r="U181" s="99"/>
    </row>
    <row r="182" spans="1:21" ht="12.75">
      <c r="A182" s="120">
        <v>313</v>
      </c>
      <c r="B182" s="121" t="s">
        <v>38</v>
      </c>
      <c r="C182" s="114">
        <f t="shared" si="52"/>
        <v>33354</v>
      </c>
      <c r="D182" s="114"/>
      <c r="E182" s="114"/>
      <c r="F182" s="114"/>
      <c r="G182" s="114"/>
      <c r="H182" s="114"/>
      <c r="I182" s="114"/>
      <c r="J182" s="114">
        <v>354</v>
      </c>
      <c r="K182" s="114">
        <v>19470</v>
      </c>
      <c r="L182" s="114"/>
      <c r="M182" s="114"/>
      <c r="N182" s="114"/>
      <c r="O182" s="114"/>
      <c r="P182" s="114"/>
      <c r="Q182" s="114">
        <v>13530</v>
      </c>
      <c r="R182" s="114"/>
      <c r="S182" s="114"/>
      <c r="T182" s="99"/>
      <c r="U182" s="99"/>
    </row>
    <row r="183" spans="1:21" ht="12.75" hidden="1">
      <c r="A183" s="117">
        <v>3132</v>
      </c>
      <c r="B183" s="134" t="s">
        <v>182</v>
      </c>
      <c r="C183" s="99">
        <f t="shared" si="52"/>
        <v>41173</v>
      </c>
      <c r="D183" s="99"/>
      <c r="E183" s="99"/>
      <c r="F183" s="99"/>
      <c r="G183" s="99"/>
      <c r="H183" s="99"/>
      <c r="I183" s="99"/>
      <c r="J183" s="119">
        <v>496</v>
      </c>
      <c r="K183" s="119">
        <v>21925</v>
      </c>
      <c r="L183" s="119"/>
      <c r="M183" s="119"/>
      <c r="N183" s="99"/>
      <c r="O183" s="99"/>
      <c r="P183" s="99"/>
      <c r="Q183" s="99">
        <v>18752</v>
      </c>
      <c r="R183" s="99"/>
      <c r="S183" s="99"/>
      <c r="T183" s="99"/>
      <c r="U183" s="99"/>
    </row>
    <row r="184" spans="1:21" ht="12.75" hidden="1">
      <c r="A184" s="117">
        <v>3133</v>
      </c>
      <c r="B184" s="134" t="s">
        <v>76</v>
      </c>
      <c r="C184" s="99">
        <f t="shared" si="52"/>
        <v>0</v>
      </c>
      <c r="D184" s="99"/>
      <c r="E184" s="99"/>
      <c r="F184" s="99"/>
      <c r="G184" s="99"/>
      <c r="H184" s="99"/>
      <c r="I184" s="99"/>
      <c r="J184" s="119"/>
      <c r="K184" s="119">
        <v>0</v>
      </c>
      <c r="L184" s="119"/>
      <c r="M184" s="119"/>
      <c r="N184" s="99"/>
      <c r="O184" s="99"/>
      <c r="P184" s="99"/>
      <c r="Q184" s="99">
        <v>0</v>
      </c>
      <c r="R184" s="99"/>
      <c r="S184" s="99"/>
      <c r="T184" s="99"/>
      <c r="U184" s="99"/>
    </row>
    <row r="185" spans="1:21" s="96" customFormat="1" ht="12.75">
      <c r="A185" s="97">
        <v>32</v>
      </c>
      <c r="B185" s="113" t="s">
        <v>39</v>
      </c>
      <c r="C185" s="114">
        <f t="shared" si="52"/>
        <v>15550</v>
      </c>
      <c r="D185" s="114"/>
      <c r="E185" s="114"/>
      <c r="F185" s="114"/>
      <c r="G185" s="114"/>
      <c r="H185" s="114"/>
      <c r="I185" s="114"/>
      <c r="J185" s="114">
        <f>+J186+J189</f>
        <v>0</v>
      </c>
      <c r="K185" s="114">
        <f>SUM(K186,K189)</f>
        <v>9161</v>
      </c>
      <c r="L185" s="114"/>
      <c r="M185" s="114"/>
      <c r="N185" s="114"/>
      <c r="O185" s="114"/>
      <c r="P185" s="114"/>
      <c r="Q185" s="114">
        <f>+Q186+Q189</f>
        <v>6389</v>
      </c>
      <c r="R185" s="114"/>
      <c r="S185" s="114"/>
      <c r="T185" s="114">
        <v>15550</v>
      </c>
      <c r="U185" s="114">
        <v>15550</v>
      </c>
    </row>
    <row r="186" spans="1:21" s="96" customFormat="1" ht="12.75">
      <c r="A186" s="97">
        <v>321</v>
      </c>
      <c r="B186" s="113" t="s">
        <v>40</v>
      </c>
      <c r="C186" s="114">
        <f t="shared" si="52"/>
        <v>15400</v>
      </c>
      <c r="D186" s="114"/>
      <c r="E186" s="114"/>
      <c r="F186" s="114"/>
      <c r="G186" s="114"/>
      <c r="H186" s="114"/>
      <c r="I186" s="114"/>
      <c r="J186" s="114">
        <f>SUM(J187:J188)</f>
        <v>0</v>
      </c>
      <c r="K186" s="114">
        <v>9086</v>
      </c>
      <c r="L186" s="114"/>
      <c r="M186" s="114"/>
      <c r="N186" s="114"/>
      <c r="O186" s="114"/>
      <c r="P186" s="114"/>
      <c r="Q186" s="114">
        <v>6314</v>
      </c>
      <c r="R186" s="114"/>
      <c r="S186" s="114"/>
      <c r="T186" s="114"/>
      <c r="U186" s="114"/>
    </row>
    <row r="187" spans="1:21" s="96" customFormat="1" ht="12.75" hidden="1">
      <c r="A187" s="117">
        <v>3211</v>
      </c>
      <c r="B187" s="118" t="s">
        <v>41</v>
      </c>
      <c r="C187" s="99">
        <f t="shared" si="52"/>
        <v>2720</v>
      </c>
      <c r="D187" s="99"/>
      <c r="E187" s="99"/>
      <c r="F187" s="99"/>
      <c r="G187" s="99"/>
      <c r="H187" s="99"/>
      <c r="I187" s="99"/>
      <c r="J187" s="119"/>
      <c r="K187" s="119">
        <v>1461</v>
      </c>
      <c r="L187" s="119"/>
      <c r="M187" s="119"/>
      <c r="N187" s="99"/>
      <c r="O187" s="99"/>
      <c r="P187" s="99"/>
      <c r="Q187" s="99">
        <v>1259</v>
      </c>
      <c r="R187" s="99"/>
      <c r="S187" s="99"/>
      <c r="T187" s="114"/>
      <c r="U187" s="114"/>
    </row>
    <row r="188" spans="1:21" s="96" customFormat="1" ht="12.75" hidden="1">
      <c r="A188" s="117">
        <v>3212</v>
      </c>
      <c r="B188" s="118" t="s">
        <v>181</v>
      </c>
      <c r="C188" s="99">
        <f t="shared" si="52"/>
        <v>17800</v>
      </c>
      <c r="D188" s="99"/>
      <c r="E188" s="99"/>
      <c r="F188" s="99"/>
      <c r="G188" s="99"/>
      <c r="H188" s="99"/>
      <c r="I188" s="99"/>
      <c r="J188" s="119"/>
      <c r="K188" s="119">
        <v>9594</v>
      </c>
      <c r="L188" s="119"/>
      <c r="M188" s="119"/>
      <c r="N188" s="99"/>
      <c r="O188" s="99"/>
      <c r="P188" s="99"/>
      <c r="Q188" s="99">
        <v>8206</v>
      </c>
      <c r="R188" s="99"/>
      <c r="S188" s="99"/>
      <c r="T188" s="114"/>
      <c r="U188" s="114"/>
    </row>
    <row r="189" spans="1:21" s="96" customFormat="1" ht="13.5" thickBot="1">
      <c r="A189" s="120">
        <v>323</v>
      </c>
      <c r="B189" s="121" t="s">
        <v>46</v>
      </c>
      <c r="C189" s="99">
        <f t="shared" si="52"/>
        <v>150</v>
      </c>
      <c r="D189" s="99"/>
      <c r="E189" s="99"/>
      <c r="F189" s="99"/>
      <c r="G189" s="99"/>
      <c r="H189" s="99"/>
      <c r="I189" s="99"/>
      <c r="J189" s="88">
        <f>+J190+J191</f>
        <v>0</v>
      </c>
      <c r="K189" s="135">
        <v>75</v>
      </c>
      <c r="L189" s="119"/>
      <c r="M189" s="99"/>
      <c r="N189" s="99"/>
      <c r="O189" s="99"/>
      <c r="P189" s="99"/>
      <c r="Q189" s="114">
        <v>75</v>
      </c>
      <c r="R189" s="99"/>
      <c r="S189" s="99"/>
      <c r="T189" s="114"/>
      <c r="U189" s="114"/>
    </row>
    <row r="190" spans="1:21" s="96" customFormat="1" ht="12.75" hidden="1">
      <c r="A190" s="117">
        <v>3236</v>
      </c>
      <c r="B190" s="118" t="s">
        <v>120</v>
      </c>
      <c r="C190" s="99">
        <f t="shared" si="52"/>
        <v>0</v>
      </c>
      <c r="D190" s="99"/>
      <c r="E190" s="99"/>
      <c r="F190" s="99"/>
      <c r="G190" s="99"/>
      <c r="H190" s="99"/>
      <c r="I190" s="99"/>
      <c r="J190" s="119"/>
      <c r="K190" s="119">
        <v>0</v>
      </c>
      <c r="L190" s="119"/>
      <c r="M190" s="99"/>
      <c r="N190" s="99"/>
      <c r="O190" s="99"/>
      <c r="P190" s="99"/>
      <c r="Q190" s="99">
        <v>0</v>
      </c>
      <c r="R190" s="99"/>
      <c r="S190" s="99"/>
      <c r="T190" s="114"/>
      <c r="U190" s="114"/>
    </row>
    <row r="191" spans="1:21" s="96" customFormat="1" ht="13.5" hidden="1" thickBot="1">
      <c r="A191" s="117">
        <v>3237</v>
      </c>
      <c r="B191" s="118" t="s">
        <v>183</v>
      </c>
      <c r="C191" s="99">
        <f t="shared" si="52"/>
        <v>880</v>
      </c>
      <c r="D191" s="114"/>
      <c r="E191" s="114"/>
      <c r="F191" s="114"/>
      <c r="G191" s="114"/>
      <c r="H191" s="114"/>
      <c r="I191" s="114"/>
      <c r="J191" s="114"/>
      <c r="K191" s="99">
        <v>474</v>
      </c>
      <c r="L191" s="114"/>
      <c r="M191" s="114"/>
      <c r="N191" s="114"/>
      <c r="O191" s="114"/>
      <c r="P191" s="114"/>
      <c r="Q191" s="99">
        <v>406</v>
      </c>
      <c r="R191" s="114"/>
      <c r="S191" s="99"/>
      <c r="T191" s="114"/>
      <c r="U191" s="114"/>
    </row>
    <row r="192" spans="1:21" ht="14.25" thickBot="1" thickTop="1">
      <c r="A192" s="160"/>
      <c r="B192" s="161" t="s">
        <v>70</v>
      </c>
      <c r="C192" s="131">
        <f>+C176</f>
        <v>264550</v>
      </c>
      <c r="D192" s="162"/>
      <c r="E192" s="162"/>
      <c r="F192" s="162"/>
      <c r="G192" s="162"/>
      <c r="H192" s="163"/>
      <c r="I192" s="163"/>
      <c r="J192" s="131">
        <f>+J176</f>
        <v>2500</v>
      </c>
      <c r="K192" s="131">
        <f>SUM(K176)</f>
        <v>155000</v>
      </c>
      <c r="L192" s="163"/>
      <c r="M192" s="163"/>
      <c r="N192" s="163"/>
      <c r="O192" s="163"/>
      <c r="P192" s="163"/>
      <c r="Q192" s="164">
        <f>+Q176</f>
        <v>107050</v>
      </c>
      <c r="R192" s="162"/>
      <c r="S192" s="164"/>
      <c r="T192" s="164">
        <f>+T176</f>
        <v>264550</v>
      </c>
      <c r="U192" s="164">
        <f>+U176</f>
        <v>264550</v>
      </c>
    </row>
    <row r="193" spans="1:21" ht="14.25" thickBot="1" thickTop="1">
      <c r="A193" s="160"/>
      <c r="B193" s="161" t="s">
        <v>121</v>
      </c>
      <c r="C193" s="131">
        <f>+C51+C98+C160+C172+C192</f>
        <v>2649426</v>
      </c>
      <c r="D193" s="162"/>
      <c r="E193" s="162"/>
      <c r="F193" s="162"/>
      <c r="G193" s="162"/>
      <c r="H193" s="163"/>
      <c r="I193" s="163"/>
      <c r="J193" s="131"/>
      <c r="K193" s="131"/>
      <c r="L193" s="163"/>
      <c r="M193" s="163"/>
      <c r="N193" s="163"/>
      <c r="O193" s="163"/>
      <c r="P193" s="163"/>
      <c r="Q193" s="164"/>
      <c r="R193" s="162"/>
      <c r="S193" s="164"/>
      <c r="T193" s="131">
        <f>+T51+T98+T160+T172+T192</f>
        <v>2499426</v>
      </c>
      <c r="U193" s="131">
        <f>+U51+U98+U160+U172+U192</f>
        <v>2499426</v>
      </c>
    </row>
    <row r="194" ht="14.25" thickBot="1" thickTop="1"/>
    <row r="195" spans="1:21" ht="80.25" thickBot="1" thickTop="1">
      <c r="A195" s="146" t="s">
        <v>28</v>
      </c>
      <c r="B195" s="110" t="s">
        <v>199</v>
      </c>
      <c r="C195" s="147" t="s">
        <v>188</v>
      </c>
      <c r="D195" s="147" t="s">
        <v>15</v>
      </c>
      <c r="E195" s="147" t="s">
        <v>16</v>
      </c>
      <c r="F195" s="147" t="s">
        <v>30</v>
      </c>
      <c r="G195" s="147" t="s">
        <v>18</v>
      </c>
      <c r="H195" s="147" t="s">
        <v>5</v>
      </c>
      <c r="I195" s="147" t="s">
        <v>19</v>
      </c>
      <c r="J195" s="147" t="s">
        <v>6</v>
      </c>
      <c r="K195" s="147" t="s">
        <v>194</v>
      </c>
      <c r="L195" s="147" t="s">
        <v>21</v>
      </c>
      <c r="M195" s="147" t="s">
        <v>32</v>
      </c>
      <c r="N195" s="147" t="s">
        <v>102</v>
      </c>
      <c r="O195" s="147" t="s">
        <v>23</v>
      </c>
      <c r="P195" s="147" t="s">
        <v>8</v>
      </c>
      <c r="Q195" s="147" t="s">
        <v>103</v>
      </c>
      <c r="R195" s="147" t="s">
        <v>180</v>
      </c>
      <c r="S195" s="147" t="s">
        <v>104</v>
      </c>
      <c r="T195" s="147" t="s">
        <v>174</v>
      </c>
      <c r="U195" s="147" t="s">
        <v>189</v>
      </c>
    </row>
    <row r="196" spans="1:21" ht="13.5" thickTop="1">
      <c r="A196" s="165"/>
      <c r="B196" s="166"/>
      <c r="C196" s="128"/>
      <c r="D196" s="167"/>
      <c r="E196" s="167"/>
      <c r="F196" s="167"/>
      <c r="G196" s="167"/>
      <c r="H196" s="128"/>
      <c r="I196" s="128"/>
      <c r="J196" s="128"/>
      <c r="K196" s="128"/>
      <c r="L196" s="128"/>
      <c r="M196" s="128"/>
      <c r="N196" s="128"/>
      <c r="O196" s="128"/>
      <c r="P196" s="128"/>
      <c r="Q196" s="167"/>
      <c r="R196" s="167"/>
      <c r="S196" s="167"/>
      <c r="T196" s="128"/>
      <c r="U196" s="128"/>
    </row>
    <row r="197" spans="1:21" ht="12.75">
      <c r="A197" s="103">
        <v>3</v>
      </c>
      <c r="B197" s="111" t="s">
        <v>34</v>
      </c>
      <c r="C197" s="112">
        <f aca="true" t="shared" si="53" ref="C197:C212">SUM(D197:S197)</f>
        <v>6558000</v>
      </c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>
        <f>+R198+R206</f>
        <v>6558000</v>
      </c>
      <c r="S197" s="112"/>
      <c r="T197" s="112">
        <f>+T198+T206</f>
        <v>6558000</v>
      </c>
      <c r="U197" s="112">
        <f>+U198+U206</f>
        <v>6558000</v>
      </c>
    </row>
    <row r="198" spans="1:21" ht="12.75">
      <c r="A198" s="97">
        <v>31</v>
      </c>
      <c r="B198" s="113" t="s">
        <v>35</v>
      </c>
      <c r="C198" s="114">
        <f t="shared" si="53"/>
        <v>6345000</v>
      </c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>
        <f>+R199+R201+R203</f>
        <v>6345000</v>
      </c>
      <c r="S198" s="114"/>
      <c r="T198" s="114">
        <v>6345000</v>
      </c>
      <c r="U198" s="114">
        <v>6345000</v>
      </c>
    </row>
    <row r="199" spans="1:21" ht="12.75">
      <c r="A199" s="120">
        <v>311</v>
      </c>
      <c r="B199" s="121" t="s">
        <v>36</v>
      </c>
      <c r="C199" s="114">
        <f t="shared" si="53"/>
        <v>5235000</v>
      </c>
      <c r="D199" s="114"/>
      <c r="E199" s="114"/>
      <c r="F199" s="114"/>
      <c r="G199" s="114"/>
      <c r="H199" s="114"/>
      <c r="I199" s="99"/>
      <c r="J199" s="114"/>
      <c r="K199" s="114"/>
      <c r="L199" s="114"/>
      <c r="M199" s="119"/>
      <c r="N199" s="114"/>
      <c r="O199" s="114"/>
      <c r="P199" s="114"/>
      <c r="Q199" s="114"/>
      <c r="R199" s="114">
        <v>5235000</v>
      </c>
      <c r="S199" s="99"/>
      <c r="T199" s="99"/>
      <c r="U199" s="99"/>
    </row>
    <row r="200" spans="1:21" ht="12.75" hidden="1">
      <c r="A200" s="117">
        <v>3111</v>
      </c>
      <c r="B200" s="118" t="s">
        <v>113</v>
      </c>
      <c r="C200" s="114">
        <f t="shared" si="53"/>
        <v>0</v>
      </c>
      <c r="D200" s="114"/>
      <c r="E200" s="114"/>
      <c r="F200" s="114"/>
      <c r="G200" s="99"/>
      <c r="H200" s="114"/>
      <c r="I200" s="99"/>
      <c r="J200" s="99"/>
      <c r="K200" s="99"/>
      <c r="L200" s="99"/>
      <c r="M200" s="119"/>
      <c r="N200" s="114"/>
      <c r="O200" s="114"/>
      <c r="P200" s="114"/>
      <c r="Q200" s="99"/>
      <c r="R200" s="99"/>
      <c r="S200" s="99"/>
      <c r="T200" s="99"/>
      <c r="U200" s="99"/>
    </row>
    <row r="201" spans="1:21" ht="12.75">
      <c r="A201" s="120">
        <v>312</v>
      </c>
      <c r="B201" s="121" t="s">
        <v>37</v>
      </c>
      <c r="C201" s="114">
        <f t="shared" si="53"/>
        <v>250000</v>
      </c>
      <c r="D201" s="99"/>
      <c r="E201" s="99"/>
      <c r="F201" s="99"/>
      <c r="G201" s="99"/>
      <c r="H201" s="99"/>
      <c r="I201" s="99"/>
      <c r="J201" s="135"/>
      <c r="K201" s="135"/>
      <c r="L201" s="119"/>
      <c r="M201" s="119"/>
      <c r="N201" s="99"/>
      <c r="O201" s="99"/>
      <c r="P201" s="99"/>
      <c r="Q201" s="114"/>
      <c r="R201" s="114">
        <v>250000</v>
      </c>
      <c r="S201" s="99"/>
      <c r="T201" s="99"/>
      <c r="U201" s="99"/>
    </row>
    <row r="202" spans="1:21" ht="13.5" customHeight="1" hidden="1">
      <c r="A202" s="117">
        <v>3121</v>
      </c>
      <c r="B202" s="118" t="s">
        <v>75</v>
      </c>
      <c r="C202" s="114">
        <f t="shared" si="53"/>
        <v>0</v>
      </c>
      <c r="D202" s="99"/>
      <c r="E202" s="99"/>
      <c r="F202" s="99"/>
      <c r="G202" s="99"/>
      <c r="H202" s="99"/>
      <c r="I202" s="99"/>
      <c r="J202" s="119">
        <v>0</v>
      </c>
      <c r="K202" s="119"/>
      <c r="L202" s="119"/>
      <c r="M202" s="119"/>
      <c r="N202" s="99"/>
      <c r="O202" s="99"/>
      <c r="P202" s="99"/>
      <c r="Q202" s="99"/>
      <c r="R202" s="99"/>
      <c r="S202" s="99"/>
      <c r="T202" s="99"/>
      <c r="U202" s="99"/>
    </row>
    <row r="203" spans="1:21" ht="12.75">
      <c r="A203" s="120">
        <v>313</v>
      </c>
      <c r="B203" s="121" t="s">
        <v>38</v>
      </c>
      <c r="C203" s="114">
        <f t="shared" si="53"/>
        <v>860000</v>
      </c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>
        <v>860000</v>
      </c>
      <c r="S203" s="114"/>
      <c r="T203" s="99"/>
      <c r="U203" s="99"/>
    </row>
    <row r="204" spans="1:21" ht="12.75" hidden="1">
      <c r="A204" s="117">
        <v>3132</v>
      </c>
      <c r="B204" s="134" t="s">
        <v>182</v>
      </c>
      <c r="C204" s="99">
        <f t="shared" si="53"/>
        <v>0</v>
      </c>
      <c r="D204" s="99"/>
      <c r="E204" s="99"/>
      <c r="F204" s="99"/>
      <c r="G204" s="99"/>
      <c r="H204" s="99"/>
      <c r="I204" s="99"/>
      <c r="J204" s="119"/>
      <c r="K204" s="119"/>
      <c r="L204" s="119"/>
      <c r="M204" s="119"/>
      <c r="N204" s="99"/>
      <c r="O204" s="99"/>
      <c r="P204" s="99"/>
      <c r="Q204" s="99"/>
      <c r="R204" s="99"/>
      <c r="S204" s="99"/>
      <c r="T204" s="99"/>
      <c r="U204" s="99"/>
    </row>
    <row r="205" spans="1:21" ht="12.75" hidden="1">
      <c r="A205" s="117">
        <v>3133</v>
      </c>
      <c r="B205" s="134" t="s">
        <v>76</v>
      </c>
      <c r="C205" s="99">
        <f t="shared" si="53"/>
        <v>0</v>
      </c>
      <c r="D205" s="99"/>
      <c r="E205" s="99"/>
      <c r="F205" s="99"/>
      <c r="G205" s="99"/>
      <c r="H205" s="99"/>
      <c r="I205" s="99"/>
      <c r="J205" s="119"/>
      <c r="K205" s="119">
        <v>0</v>
      </c>
      <c r="L205" s="119"/>
      <c r="M205" s="119"/>
      <c r="N205" s="99"/>
      <c r="O205" s="99"/>
      <c r="P205" s="99"/>
      <c r="Q205" s="99">
        <v>0</v>
      </c>
      <c r="R205" s="99"/>
      <c r="S205" s="99"/>
      <c r="T205" s="99"/>
      <c r="U205" s="99"/>
    </row>
    <row r="206" spans="1:21" ht="12.75">
      <c r="A206" s="97">
        <v>32</v>
      </c>
      <c r="B206" s="113" t="s">
        <v>39</v>
      </c>
      <c r="C206" s="114">
        <f t="shared" si="53"/>
        <v>213000</v>
      </c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>
        <f>+R207+R210+R213</f>
        <v>213000</v>
      </c>
      <c r="S206" s="114"/>
      <c r="T206" s="114">
        <v>213000</v>
      </c>
      <c r="U206" s="114">
        <v>213000</v>
      </c>
    </row>
    <row r="207" spans="1:21" ht="12.75">
      <c r="A207" s="97">
        <v>321</v>
      </c>
      <c r="B207" s="113" t="s">
        <v>40</v>
      </c>
      <c r="C207" s="114">
        <f t="shared" si="53"/>
        <v>195000</v>
      </c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>
        <v>195000</v>
      </c>
      <c r="S207" s="114"/>
      <c r="T207" s="114"/>
      <c r="U207" s="114"/>
    </row>
    <row r="208" spans="1:21" ht="12.75" hidden="1">
      <c r="A208" s="117">
        <v>3211</v>
      </c>
      <c r="B208" s="118" t="s">
        <v>41</v>
      </c>
      <c r="C208" s="99">
        <f t="shared" si="53"/>
        <v>0</v>
      </c>
      <c r="D208" s="99"/>
      <c r="E208" s="99"/>
      <c r="F208" s="99"/>
      <c r="G208" s="99"/>
      <c r="H208" s="99"/>
      <c r="I208" s="99"/>
      <c r="J208" s="119"/>
      <c r="K208" s="119"/>
      <c r="L208" s="119"/>
      <c r="M208" s="119"/>
      <c r="N208" s="99"/>
      <c r="O208" s="99"/>
      <c r="P208" s="99"/>
      <c r="Q208" s="99"/>
      <c r="R208" s="99"/>
      <c r="S208" s="99"/>
      <c r="T208" s="114"/>
      <c r="U208" s="114"/>
    </row>
    <row r="209" spans="1:21" ht="12.75" hidden="1">
      <c r="A209" s="117">
        <v>3212</v>
      </c>
      <c r="B209" s="118" t="s">
        <v>181</v>
      </c>
      <c r="C209" s="99">
        <f t="shared" si="53"/>
        <v>0</v>
      </c>
      <c r="D209" s="99"/>
      <c r="E209" s="99"/>
      <c r="F209" s="99"/>
      <c r="G209" s="99"/>
      <c r="H209" s="99"/>
      <c r="I209" s="99"/>
      <c r="J209" s="119"/>
      <c r="K209" s="119"/>
      <c r="L209" s="119"/>
      <c r="M209" s="119"/>
      <c r="N209" s="99"/>
      <c r="O209" s="99"/>
      <c r="P209" s="99"/>
      <c r="Q209" s="99"/>
      <c r="R209" s="99"/>
      <c r="S209" s="99"/>
      <c r="T209" s="114"/>
      <c r="U209" s="114"/>
    </row>
    <row r="210" spans="1:21" ht="12.75">
      <c r="A210" s="120">
        <v>323</v>
      </c>
      <c r="B210" s="121" t="s">
        <v>46</v>
      </c>
      <c r="C210" s="114">
        <v>0</v>
      </c>
      <c r="D210" s="99"/>
      <c r="E210" s="99"/>
      <c r="F210" s="99"/>
      <c r="G210" s="99"/>
      <c r="H210" s="99"/>
      <c r="I210" s="185"/>
      <c r="J210" s="188"/>
      <c r="K210" s="186"/>
      <c r="L210" s="119"/>
      <c r="M210" s="99"/>
      <c r="N210" s="99"/>
      <c r="O210" s="99"/>
      <c r="P210" s="99"/>
      <c r="Q210" s="114"/>
      <c r="R210" s="114">
        <v>0</v>
      </c>
      <c r="S210" s="99"/>
      <c r="T210" s="114"/>
      <c r="U210" s="114"/>
    </row>
    <row r="211" spans="1:21" ht="12.75" hidden="1">
      <c r="A211" s="117">
        <v>3236</v>
      </c>
      <c r="B211" s="118" t="s">
        <v>120</v>
      </c>
      <c r="C211" s="99">
        <f t="shared" si="53"/>
        <v>0</v>
      </c>
      <c r="D211" s="99"/>
      <c r="E211" s="99"/>
      <c r="F211" s="99"/>
      <c r="G211" s="99"/>
      <c r="H211" s="99"/>
      <c r="I211" s="99"/>
      <c r="J211" s="187"/>
      <c r="K211" s="119">
        <v>0</v>
      </c>
      <c r="L211" s="119"/>
      <c r="M211" s="99"/>
      <c r="N211" s="99"/>
      <c r="O211" s="99"/>
      <c r="P211" s="99"/>
      <c r="Q211" s="99">
        <v>0</v>
      </c>
      <c r="R211" s="99"/>
      <c r="S211" s="99"/>
      <c r="T211" s="114"/>
      <c r="U211" s="114"/>
    </row>
    <row r="212" spans="1:21" ht="13.5" hidden="1" thickBot="1">
      <c r="A212" s="117">
        <v>3237</v>
      </c>
      <c r="B212" s="118" t="s">
        <v>183</v>
      </c>
      <c r="C212" s="99">
        <f t="shared" si="53"/>
        <v>0</v>
      </c>
      <c r="D212" s="114"/>
      <c r="E212" s="114"/>
      <c r="F212" s="114"/>
      <c r="G212" s="114"/>
      <c r="H212" s="114"/>
      <c r="I212" s="114"/>
      <c r="J212" s="114"/>
      <c r="K212" s="99"/>
      <c r="L212" s="114"/>
      <c r="M212" s="114"/>
      <c r="N212" s="114"/>
      <c r="O212" s="114"/>
      <c r="P212" s="114"/>
      <c r="Q212" s="99"/>
      <c r="R212" s="114"/>
      <c r="S212" s="99"/>
      <c r="T212" s="114"/>
      <c r="U212" s="114"/>
    </row>
    <row r="213" spans="1:21" ht="13.5" thickBot="1">
      <c r="A213" s="183">
        <v>329</v>
      </c>
      <c r="B213" s="184" t="s">
        <v>195</v>
      </c>
      <c r="C213" s="125">
        <f>+R213</f>
        <v>18000</v>
      </c>
      <c r="D213" s="125"/>
      <c r="E213" s="125"/>
      <c r="F213" s="125"/>
      <c r="G213" s="125"/>
      <c r="H213" s="125"/>
      <c r="I213" s="125"/>
      <c r="J213" s="125"/>
      <c r="K213" s="128"/>
      <c r="L213" s="125"/>
      <c r="M213" s="125"/>
      <c r="N213" s="125"/>
      <c r="O213" s="125"/>
      <c r="P213" s="125"/>
      <c r="Q213" s="128"/>
      <c r="R213" s="125">
        <v>18000</v>
      </c>
      <c r="S213" s="128"/>
      <c r="T213" s="125"/>
      <c r="U213" s="125"/>
    </row>
    <row r="214" spans="1:21" ht="14.25" thickBot="1" thickTop="1">
      <c r="A214" s="160"/>
      <c r="B214" s="161" t="s">
        <v>70</v>
      </c>
      <c r="C214" s="131">
        <f>+C197</f>
        <v>6558000</v>
      </c>
      <c r="D214" s="162"/>
      <c r="E214" s="162"/>
      <c r="F214" s="162"/>
      <c r="G214" s="162"/>
      <c r="H214" s="163"/>
      <c r="I214" s="163"/>
      <c r="J214" s="131"/>
      <c r="K214" s="131"/>
      <c r="L214" s="163"/>
      <c r="M214" s="163"/>
      <c r="N214" s="163"/>
      <c r="O214" s="163"/>
      <c r="P214" s="163"/>
      <c r="Q214" s="164"/>
      <c r="R214" s="164">
        <f>+R197</f>
        <v>6558000</v>
      </c>
      <c r="S214" s="164"/>
      <c r="T214" s="131">
        <f>+T197</f>
        <v>6558000</v>
      </c>
      <c r="U214" s="131">
        <f>+U197</f>
        <v>6558000</v>
      </c>
    </row>
    <row r="215" spans="1:21" ht="14.25" thickBot="1" thickTop="1">
      <c r="A215" s="160"/>
      <c r="B215" s="161" t="s">
        <v>121</v>
      </c>
      <c r="C215" s="131">
        <f>+C193+C214</f>
        <v>9207426</v>
      </c>
      <c r="D215" s="162"/>
      <c r="E215" s="162"/>
      <c r="F215" s="162"/>
      <c r="G215" s="162"/>
      <c r="H215" s="163"/>
      <c r="I215" s="163"/>
      <c r="J215" s="131"/>
      <c r="K215" s="131"/>
      <c r="L215" s="163"/>
      <c r="M215" s="163"/>
      <c r="N215" s="163"/>
      <c r="O215" s="163"/>
      <c r="P215" s="163"/>
      <c r="Q215" s="164"/>
      <c r="R215" s="162"/>
      <c r="S215" s="164"/>
      <c r="T215" s="131">
        <f>+T193+T214</f>
        <v>9057426</v>
      </c>
      <c r="U215" s="131">
        <f>+U193+U214</f>
        <v>9057426</v>
      </c>
    </row>
    <row r="216" spans="1:21" ht="14.25" thickBot="1" thickTop="1">
      <c r="A216" s="160"/>
      <c r="B216" s="161" t="s">
        <v>200</v>
      </c>
      <c r="C216" s="131"/>
      <c r="D216" s="162"/>
      <c r="E216" s="162"/>
      <c r="F216" s="162"/>
      <c r="G216" s="162"/>
      <c r="H216" s="163"/>
      <c r="I216" s="163"/>
      <c r="J216" s="131"/>
      <c r="K216" s="131"/>
      <c r="L216" s="163"/>
      <c r="M216" s="163"/>
      <c r="N216" s="163"/>
      <c r="O216" s="163"/>
      <c r="P216" s="163"/>
      <c r="Q216" s="164"/>
      <c r="R216" s="162"/>
      <c r="S216" s="164"/>
      <c r="T216" s="131"/>
      <c r="U216" s="131"/>
    </row>
    <row r="217" ht="13.5" thickTop="1"/>
  </sheetData>
  <sheetProtection selectLockedCells="1" selectUnlockedCells="1"/>
  <mergeCells count="1">
    <mergeCell ref="A1:U1"/>
  </mergeCells>
  <printOptions horizontalCentered="1"/>
  <pageMargins left="0.1968503937007874" right="0.1968503937007874" top="0.4330708661417323" bottom="0.3937007874015748" header="0.5118110236220472" footer="0.1968503937007874"/>
  <pageSetup firstPageNumber="1" useFirstPageNumber="1" horizontalDpi="600" verticalDpi="600" orientation="landscape" paperSize="9" scale="55" r:id="rId1"/>
  <headerFooter alignWithMargins="0">
    <oddFooter>&amp;R&amp;P</oddFooter>
  </headerFooter>
  <rowBreaks count="3" manualBreakCount="3">
    <brk id="51" max="255" man="1"/>
    <brk id="100" max="255" man="1"/>
    <brk id="16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 Crnkovic</cp:lastModifiedBy>
  <cp:lastPrinted>2020-03-05T12:33:09Z</cp:lastPrinted>
  <dcterms:created xsi:type="dcterms:W3CDTF">2013-09-11T11:00:21Z</dcterms:created>
  <dcterms:modified xsi:type="dcterms:W3CDTF">2020-03-06T11:44:29Z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